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255" windowWidth="15570" windowHeight="12435" activeTab="2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5725"/>
</workbook>
</file>

<file path=xl/calcChain.xml><?xml version="1.0" encoding="utf-8"?>
<calcChain xmlns="http://schemas.openxmlformats.org/spreadsheetml/2006/main">
  <c r="J14" i="17"/>
  <c r="K57" i="18"/>
  <c r="K66" s="1"/>
  <c r="J57"/>
  <c r="J66" s="1"/>
  <c r="K33"/>
  <c r="J33"/>
  <c r="K27"/>
  <c r="J27"/>
  <c r="K22"/>
  <c r="J22"/>
  <c r="K16"/>
  <c r="J16"/>
  <c r="K12"/>
  <c r="K10" s="1"/>
  <c r="K43" s="1"/>
  <c r="J12"/>
  <c r="J10" s="1"/>
  <c r="J43" s="1"/>
  <c r="K7"/>
  <c r="J7"/>
  <c r="J42" s="1"/>
  <c r="J100" i="19"/>
  <c r="J90"/>
  <c r="J86"/>
  <c r="J69"/>
  <c r="J9"/>
  <c r="J8" s="1"/>
  <c r="J66" s="1"/>
  <c r="J56"/>
  <c r="J49"/>
  <c r="J41"/>
  <c r="J40" s="1"/>
  <c r="J26"/>
  <c r="J16"/>
  <c r="K53" i="21"/>
  <c r="J53"/>
  <c r="K19"/>
  <c r="K12"/>
  <c r="K21"/>
  <c r="K32"/>
  <c r="K28"/>
  <c r="K34"/>
  <c r="K45"/>
  <c r="K46" s="1"/>
  <c r="K39"/>
  <c r="J19"/>
  <c r="J12"/>
  <c r="J21" s="1"/>
  <c r="J32"/>
  <c r="J28"/>
  <c r="J34" s="1"/>
  <c r="J33"/>
  <c r="J45"/>
  <c r="J39"/>
  <c r="J47" s="1"/>
  <c r="J46"/>
  <c r="J114" i="19" l="1"/>
  <c r="J44" i="18"/>
  <c r="J48" s="1"/>
  <c r="J56" s="1"/>
  <c r="J67" s="1"/>
  <c r="K47" i="21"/>
  <c r="K20"/>
  <c r="K42" i="18"/>
  <c r="K46" s="1"/>
  <c r="J20" i="21"/>
  <c r="K33"/>
  <c r="K48" s="1"/>
  <c r="K45" i="18"/>
  <c r="J49"/>
  <c r="J46"/>
  <c r="J48" i="21"/>
  <c r="K49"/>
  <c r="J49"/>
  <c r="J50" i="18" l="1"/>
  <c r="K44"/>
  <c r="K48" s="1"/>
  <c r="K56" s="1"/>
  <c r="K67" s="1"/>
  <c r="K49" l="1"/>
  <c r="K50"/>
</calcChain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<sst xmlns="http://schemas.openxmlformats.org/spreadsheetml/2006/main" count="396" uniqueCount="343">
  <si>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</si>
  <si>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</si>
  <si>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</si>
  <si>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</si>
  <si>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</si>
  <si>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</si>
  <si>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</si>
  <si>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</si>
  <si>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</si>
  <si>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</si>
  <si>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</si>
  <si>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</si>
  <si>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</si>
  <si>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</si>
  <si>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</si>
  <si>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</si>
  <si>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</si>
  <si>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</si>
  <si>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</si>
  <si>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</si>
  <si>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</si>
  <si>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</si>
  <si>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</si>
  <si>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</si>
  <si>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</si>
  <si>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</si>
  <si>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</si>
  <si>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</si>
  <si>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</si>
  <si>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</si>
  <si>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</si>
  <si>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</si>
  <si>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</si>
  <si>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</si>
  <si>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</si>
  <si>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</si>
  <si>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</si>
  <si>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</si>
  <si>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</si>
  <si>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</si>
  <si>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</si>
  <si>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</si>
  <si>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</si>
  <si>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</si>
  <si>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</si>
  <si>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</si>
  <si>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</si>
  <si>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</si>
  <si>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</si>
  <si>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</si>
  <si>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</si>
  <si>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</si>
  <si>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</si>
  <si>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</si>
  <si>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</si>
  <si>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</si>
  <si>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</si>
  <si>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</si>
  <si>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</si>
  <si>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</si>
  <si>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</si>
  <si>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</si>
  <si>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</si>
  <si>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</si>
  <si>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</si>
  <si>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</si>
  <si>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</si>
  <si>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</si>
  <si>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</si>
  <si>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</si>
  <si>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</si>
  <si>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</si>
  <si>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</si>
  <si>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</si>
  <si>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</si>
  <si>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</si>
  <si>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</si>
  <si>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</si>
  <si>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</si>
  <si>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</si>
  <si>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</si>
  <si>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</si>
  <si>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</si>
  <si>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</si>
  <si>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</si>
  <si>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</si>
  <si>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</si>
  <si>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</si>
  <si>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</si>
  <si>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</si>
  <si>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</si>
  <si>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</si>
  <si>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</si>
  <si>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</si>
  <si>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</si>
  <si>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</si>
  <si>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</si>
  <si>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</si>
  <si>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</si>
  <si>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</si>
  <si>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</si>
  <si>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</si>
  <si>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</si>
  <si>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</si>
  <si>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</si>
  <si>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</si>
  <si>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</si>
  <si>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</si>
  <si>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</si>
  <si>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</si>
  <si>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</si>
  <si>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</si>
  <si>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</si>
  <si>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</si>
  <si>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</si>
  <si>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</si>
  <si>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</si>
  <si>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</si>
  <si>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</si>
  <si>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</si>
  <si>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</si>
  <si>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</si>
  <si>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</si>
  <si>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</si>
  <si>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</si>
  <si>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</si>
  <si>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</si>
  <si>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</si>
  <si>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</si>
  <si>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</si>
  <si>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</si>
  <si>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</si>
  <si>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</si>
  <si>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</si>
  <si>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</si>
  <si>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</si>
  <si>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</si>
  <si>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</si>
  <si>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</si>
  <si>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</si>
  <si>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</si>
  <si>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</si>
  <si>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</si>
  <si>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</si>
  <si>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</si>
  <si>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</si>
  <si>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</si>
  <si>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</si>
  <si>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</si>
  <si>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</si>
  <si>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</si>
  <si>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</si>
  <si>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</si>
  <si>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</si>
  <si>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</si>
  <si>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</si>
  <si>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</si>
  <si>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</si>
  <si>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</si>
  <si>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</si>
  <si>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</si>
  <si>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</si>
  <si>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</si>
  <si>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</si>
  <si>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</si>
  <si>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</si>
  <si>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</si>
  <si>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</si>
  <si>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</si>
  <si>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</si>
  <si>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</si>
  <si>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</si>
  <si>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</si>
  <si>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</si>
  <si>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</si>
  <si>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</si>
  <si>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</si>
  <si>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</si>
  <si>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</si>
  <si>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</si>
  <si>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</si>
  <si>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</si>
  <si>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</si>
  <si>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</si>
  <si>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</si>
  <si>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</si>
  <si>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</si>
  <si>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</si>
  <si>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</si>
  <si>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</si>
  <si>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</si>
  <si>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</si>
  <si>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</si>
  <si>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</si>
  <si>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</si>
  <si>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</si>
  <si>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</si>
  <si>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</si>
  <si>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</si>
  <si>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</si>
  <si>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</si>
  <si>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</si>
  <si>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</si>
  <si>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</si>
  <si>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</si>
  <si>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</si>
  <si>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</si>
  <si>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</si>
  <si>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</si>
  <si>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</si>
  <si>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</si>
  <si>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</si>
  <si>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</si>
  <si>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</si>
  <si>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</si>
  <si>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</si>
  <si>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</si>
  <si>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</si>
  <si>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</si>
  <si>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</si>
  <si>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</si>
  <si>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</si>
  <si>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</si>
  <si>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</si>
  <si>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</si>
  <si>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</si>
  <si>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</si>
  <si>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</si>
  <si>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</si>
  <si>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</si>
  <si>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</si>
  <si>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</si>
  <si>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</si>
  <si>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</si>
  <si>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</si>
  <si>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</si>
  <si>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</si>
  <si>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</si>
  <si>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</si>
  <si>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</si>
  <si>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</si>
  <si>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</si>
  <si>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</si>
  <si>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</si>
  <si>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</si>
  <si>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</si>
  <si>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</si>
  <si>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</si>
  <si>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</si>
  <si>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</si>
  <si>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</si>
  <si>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</si>
  <si>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</si>
  <si>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</si>
  <si>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</si>
  <si>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</si>
  <si>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</si>
  <si>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</si>
  <si>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</si>
  <si>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</si>
  <si>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</si>
  <si>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</si>
  <si>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</si>
  <si>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</si>
  <si>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</si>
  <si>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</si>
  <si>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</si>
  <si>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</si>
  <si>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</si>
  <si>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</si>
  <si>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</si>
  <si>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</si>
  <si>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</si>
  <si>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</si>
  <si>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</si>
  <si>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</si>
  <si>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</si>
  <si>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</si>
  <si>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</si>
  <si>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</si>
  <si>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</si>
  <si>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</si>
  <si>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</si>
  <si>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</si>
  <si>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</si>
  <si>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</si>
  <si>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</si>
  <si>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</si>
  <si>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</si>
  <si>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</si>
  <si>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</si>
  <si>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</si>
  <si>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</si>
  <si>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</si>
  <si>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</si>
  <si>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</si>
  <si>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</si>
  <si>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</si>
  <si>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</si>
  <si>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</si>
  <si>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</si>
  <si>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</si>
  <si>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</si>
  <si>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</si>
  <si>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</si>
  <si>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</si>
  <si>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</si>
  <si>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</si>
  <si>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</si>
  <si>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</si>
  <si>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</si>
  <si>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</si>
  <si>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</si>
  <si>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</si>
  <si>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</si>
  <si>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</si>
  <si>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</si>
  <si>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</si>
  <si>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</si>
  <si>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</si>
  <si>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</si>
  <si>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</si>
  <si>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</si>
  <si>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</si>
  <si>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</si>
  <si>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</si>
  <si>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</si>
  <si>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</si>
  <si>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</si>
  <si>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</si>
  <si>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</si>
  <si>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</si>
  <si>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</si>
  <si>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</si>
  <si>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Horvatinović Viktor</t>
  </si>
  <si>
    <t>01/6177-310</t>
  </si>
  <si>
    <t>Obveznik: Dalekovod d.d.____________________________________</t>
  </si>
  <si>
    <t>Obveznik: Dalekovod d.d.______________________________________________</t>
  </si>
  <si>
    <t>01/2459-888</t>
  </si>
  <si>
    <t>stanje na dan 30.9.2012.</t>
  </si>
  <si>
    <t>u razdoblju 01.01.2012. do 30.09.2012.</t>
  </si>
  <si>
    <t>Gorjup Matjaž</t>
  </si>
  <si>
    <t>Tromjesečni financijski izvještaj poduzetnika TFI-POD</t>
  </si>
</sst>
</file>

<file path=xl/styles.xml><?xml version="1.0" encoding="utf-8"?>
<styleSheet xmlns="http://schemas.openxmlformats.org/spreadsheetml/2006/main">
  <numFmts count="1">
    <numFmt numFmtId="164" formatCode="000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</cellStyleXfs>
  <cellXfs count="301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20" fillId="0" borderId="0" xfId="1" applyFont="1" applyAlignment="1"/>
    <xf numFmtId="0" fontId="21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16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6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16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16" xfId="3" applyFont="1" applyBorder="1" applyAlignment="1" applyProtection="1">
      <alignment horizontal="left" vertical="top" indent="2"/>
      <protection hidden="1"/>
    </xf>
    <xf numFmtId="0" fontId="7" fillId="0" borderId="16" xfId="3" applyFont="1" applyBorder="1" applyAlignment="1" applyProtection="1">
      <alignment horizontal="left" vertical="top" wrapText="1" indent="2"/>
      <protection hidden="1"/>
    </xf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6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6" fillId="0" borderId="16" xfId="1" applyFont="1" applyFill="1" applyBorder="1" applyAlignment="1" applyProtection="1">
      <alignment vertical="center"/>
      <protection hidden="1"/>
    </xf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7" fillId="0" borderId="1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3" fontId="2" fillId="0" borderId="6" xfId="0" applyNumberFormat="1" applyFont="1" applyFill="1" applyBorder="1" applyAlignment="1" applyProtection="1">
      <alignment horizontal="right" vertical="center"/>
      <protection hidden="1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hidden="1"/>
    </xf>
    <xf numFmtId="3" fontId="28" fillId="0" borderId="1" xfId="0" applyNumberFormat="1" applyFont="1" applyFill="1" applyBorder="1" applyAlignment="1" applyProtection="1">
      <alignment vertical="center"/>
      <protection locked="0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16" xfId="3" applyFont="1" applyBorder="1" applyAlignment="1" applyProtection="1">
      <alignment horizontal="right" wrapText="1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4" fillId="0" borderId="18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49" fontId="15" fillId="0" borderId="18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7" fillId="0" borderId="20" xfId="3" applyFont="1" applyFill="1" applyBorder="1" applyAlignment="1">
      <alignment horizontal="left" vertical="center"/>
    </xf>
    <xf numFmtId="0" fontId="25" fillId="0" borderId="0" xfId="1" applyFont="1" applyBorder="1" applyAlignment="1" applyProtection="1">
      <alignment horizontal="left"/>
      <protection hidden="1"/>
    </xf>
    <xf numFmtId="0" fontId="26" fillId="0" borderId="0" xfId="1" applyFont="1" applyBorder="1" applyAlignment="1"/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 vertical="center"/>
      <protection hidden="1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19" xfId="3" applyFont="1" applyFill="1" applyBorder="1" applyAlignment="1">
      <alignment horizontal="left" vertical="center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6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6" xfId="3" applyFont="1" applyBorder="1" applyAlignment="1" applyProtection="1">
      <alignment horizontal="center" vertical="center" wrapText="1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6" xfId="3" applyFont="1" applyBorder="1" applyAlignment="1" applyProtection="1">
      <alignment horizontal="right" wrapText="1"/>
      <protection hidden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31" xfId="0" applyFont="1" applyFill="1" applyBorder="1"/>
    <xf numFmtId="0" fontId="17" fillId="0" borderId="32" xfId="0" applyFont="1" applyFill="1" applyBorder="1"/>
    <xf numFmtId="0" fontId="17" fillId="0" borderId="33" xfId="0" applyFont="1" applyFill="1" applyBorder="1"/>
    <xf numFmtId="0" fontId="17" fillId="0" borderId="34" xfId="0" applyFont="1" applyFill="1" applyBorder="1"/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12" fillId="0" borderId="0" xfId="1" applyFont="1" applyAlignment="1"/>
    <xf numFmtId="0" fontId="19" fillId="0" borderId="0" xfId="1" applyFont="1" applyBorder="1" applyAlignment="1">
      <alignment horizontal="justify" vertical="top" wrapText="1"/>
    </xf>
    <xf numFmtId="0" fontId="11" fillId="0" borderId="0" xfId="1" applyAlignment="1"/>
    <xf numFmtId="3" fontId="1" fillId="0" borderId="0" xfId="0" applyNumberFormat="1" applyFont="1" applyFill="1"/>
    <xf numFmtId="3" fontId="0" fillId="0" borderId="0" xfId="0" applyNumberFormat="1" applyFill="1"/>
  </cellXfs>
  <cellStyles count="5">
    <cellStyle name="Hyperlink" xfId="2" builtinId="8"/>
    <cellStyle name="Normal" xfId="0" builtinId="0"/>
    <cellStyle name="Normal_TFI-POD" xfId="3"/>
    <cellStyle name="Obično_Knjiga2" xfId="4"/>
    <cellStyle name="Style 1" xfId="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lekovod.hr/" TargetMode="External"/><Relationship Id="rId1" Type="http://schemas.openxmlformats.org/officeDocument/2006/relationships/hyperlink" Target="mailto:korporativne.komunikacije@dalekovod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topLeftCell="A13" zoomScale="110" zoomScaleNormal="100" zoomScaleSheetLayoutView="100" workbookViewId="0">
      <selection activeCell="A4" sqref="A4:I4"/>
    </sheetView>
  </sheetViews>
  <sheetFormatPr defaultColWidth="9.140625"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7" style="11" customWidth="1"/>
    <col min="9" max="9" width="14.42578125" style="11" customWidth="1"/>
    <col min="10" max="16384" width="9.140625" style="11"/>
  </cols>
  <sheetData>
    <row r="1" spans="1:12" ht="15.75">
      <c r="A1" s="135" t="s">
        <v>248</v>
      </c>
      <c r="B1" s="136"/>
      <c r="C1" s="136"/>
      <c r="D1" s="85"/>
      <c r="E1" s="85"/>
      <c r="F1" s="85"/>
      <c r="G1" s="85"/>
      <c r="H1" s="85"/>
      <c r="I1" s="86"/>
      <c r="J1" s="10"/>
      <c r="K1" s="10"/>
      <c r="L1" s="10"/>
    </row>
    <row r="2" spans="1:12">
      <c r="A2" s="189" t="s">
        <v>249</v>
      </c>
      <c r="B2" s="190"/>
      <c r="C2" s="190"/>
      <c r="D2" s="191"/>
      <c r="E2" s="128">
        <v>40909</v>
      </c>
      <c r="F2" s="12"/>
      <c r="G2" s="13" t="s">
        <v>250</v>
      </c>
      <c r="H2" s="128">
        <v>41182</v>
      </c>
      <c r="I2" s="87"/>
      <c r="J2" s="10"/>
      <c r="K2" s="10"/>
      <c r="L2" s="10"/>
    </row>
    <row r="3" spans="1: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 customHeight="1">
      <c r="A4" s="192" t="s">
        <v>342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>
      <c r="A6" s="160" t="s">
        <v>251</v>
      </c>
      <c r="B6" s="161"/>
      <c r="C6" s="146" t="s">
        <v>323</v>
      </c>
      <c r="D6" s="147"/>
      <c r="E6" s="29"/>
      <c r="F6" s="29"/>
      <c r="G6" s="29"/>
      <c r="H6" s="29"/>
      <c r="I6" s="93"/>
      <c r="J6" s="10"/>
      <c r="K6" s="10"/>
      <c r="L6" s="10"/>
    </row>
    <row r="7" spans="1: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>
      <c r="A8" s="195" t="s">
        <v>252</v>
      </c>
      <c r="B8" s="196"/>
      <c r="C8" s="146" t="s">
        <v>324</v>
      </c>
      <c r="D8" s="147"/>
      <c r="E8" s="29"/>
      <c r="F8" s="29"/>
      <c r="G8" s="29"/>
      <c r="H8" s="29"/>
      <c r="I8" s="95"/>
      <c r="J8" s="10"/>
      <c r="K8" s="10"/>
      <c r="L8" s="10"/>
    </row>
    <row r="9" spans="1: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>
      <c r="A10" s="138" t="s">
        <v>253</v>
      </c>
      <c r="B10" s="187"/>
      <c r="C10" s="146" t="s">
        <v>325</v>
      </c>
      <c r="D10" s="147"/>
      <c r="E10" s="16"/>
      <c r="F10" s="16"/>
      <c r="G10" s="16"/>
      <c r="H10" s="16"/>
      <c r="I10" s="95"/>
      <c r="J10" s="10"/>
      <c r="K10" s="10"/>
      <c r="L10" s="10"/>
    </row>
    <row r="11" spans="1:12">
      <c r="A11" s="188"/>
      <c r="B11" s="187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>
      <c r="A12" s="160" t="s">
        <v>254</v>
      </c>
      <c r="B12" s="161"/>
      <c r="C12" s="140" t="s">
        <v>326</v>
      </c>
      <c r="D12" s="184"/>
      <c r="E12" s="184"/>
      <c r="F12" s="184"/>
      <c r="G12" s="184"/>
      <c r="H12" s="184"/>
      <c r="I12" s="162"/>
      <c r="J12" s="10"/>
      <c r="K12" s="10"/>
      <c r="L12" s="10"/>
    </row>
    <row r="13" spans="1: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>
      <c r="A14" s="160" t="s">
        <v>255</v>
      </c>
      <c r="B14" s="161"/>
      <c r="C14" s="185" t="s">
        <v>327</v>
      </c>
      <c r="D14" s="186"/>
      <c r="E14" s="16"/>
      <c r="F14" s="140" t="s">
        <v>328</v>
      </c>
      <c r="G14" s="184"/>
      <c r="H14" s="184"/>
      <c r="I14" s="162"/>
      <c r="J14" s="10"/>
      <c r="K14" s="10"/>
      <c r="L14" s="10"/>
    </row>
    <row r="15" spans="1: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>
      <c r="A16" s="160" t="s">
        <v>256</v>
      </c>
      <c r="B16" s="161"/>
      <c r="C16" s="140" t="s">
        <v>329</v>
      </c>
      <c r="D16" s="184"/>
      <c r="E16" s="184"/>
      <c r="F16" s="184"/>
      <c r="G16" s="184"/>
      <c r="H16" s="184"/>
      <c r="I16" s="162"/>
      <c r="J16" s="10"/>
      <c r="K16" s="10"/>
      <c r="L16" s="10"/>
    </row>
    <row r="17" spans="1: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>
      <c r="A18" s="160" t="s">
        <v>257</v>
      </c>
      <c r="B18" s="161"/>
      <c r="C18" s="180" t="s">
        <v>330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>
      <c r="A20" s="160" t="s">
        <v>258</v>
      </c>
      <c r="B20" s="161"/>
      <c r="C20" s="180" t="s">
        <v>331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>
      <c r="A22" s="160" t="s">
        <v>259</v>
      </c>
      <c r="B22" s="161"/>
      <c r="C22" s="120">
        <v>133</v>
      </c>
      <c r="D22" s="140" t="s">
        <v>328</v>
      </c>
      <c r="E22" s="177"/>
      <c r="F22" s="178"/>
      <c r="G22" s="160"/>
      <c r="H22" s="183"/>
      <c r="I22" s="97"/>
      <c r="J22" s="10"/>
      <c r="K22" s="10"/>
      <c r="L22" s="10"/>
    </row>
    <row r="23" spans="1: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>
      <c r="A24" s="160" t="s">
        <v>260</v>
      </c>
      <c r="B24" s="161"/>
      <c r="C24" s="120">
        <v>21</v>
      </c>
      <c r="D24" s="140" t="s">
        <v>332</v>
      </c>
      <c r="E24" s="177"/>
      <c r="F24" s="177"/>
      <c r="G24" s="178"/>
      <c r="H24" s="51" t="s">
        <v>261</v>
      </c>
      <c r="I24" s="134">
        <v>760</v>
      </c>
      <c r="J24" s="10"/>
      <c r="K24" s="10"/>
      <c r="L24" s="10"/>
    </row>
    <row r="25" spans="1:12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>
      <c r="A26" s="160" t="s">
        <v>262</v>
      </c>
      <c r="B26" s="161"/>
      <c r="C26" s="121" t="s">
        <v>333</v>
      </c>
      <c r="D26" s="25"/>
      <c r="E26" s="33"/>
      <c r="F26" s="24"/>
      <c r="G26" s="179" t="s">
        <v>263</v>
      </c>
      <c r="H26" s="161"/>
      <c r="I26" s="122" t="s">
        <v>322</v>
      </c>
      <c r="J26" s="10"/>
      <c r="K26" s="10"/>
      <c r="L26" s="10"/>
    </row>
    <row r="27" spans="1: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>
      <c r="A28" s="170" t="s">
        <v>264</v>
      </c>
      <c r="B28" s="171"/>
      <c r="C28" s="172"/>
      <c r="D28" s="172"/>
      <c r="E28" s="173" t="s">
        <v>265</v>
      </c>
      <c r="F28" s="174"/>
      <c r="G28" s="174"/>
      <c r="H28" s="175" t="s">
        <v>266</v>
      </c>
      <c r="I28" s="176"/>
      <c r="J28" s="10"/>
      <c r="K28" s="10"/>
      <c r="L28" s="10"/>
    </row>
    <row r="29" spans="1: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>
      <c r="A30" s="153"/>
      <c r="B30" s="148"/>
      <c r="C30" s="148"/>
      <c r="D30" s="149"/>
      <c r="E30" s="153"/>
      <c r="F30" s="148"/>
      <c r="G30" s="148"/>
      <c r="H30" s="146"/>
      <c r="I30" s="147"/>
      <c r="J30" s="10"/>
      <c r="K30" s="10"/>
      <c r="L30" s="10"/>
    </row>
    <row r="31" spans="1:12">
      <c r="A31" s="94"/>
      <c r="B31" s="22"/>
      <c r="C31" s="21"/>
      <c r="D31" s="168"/>
      <c r="E31" s="168"/>
      <c r="F31" s="168"/>
      <c r="G31" s="169"/>
      <c r="H31" s="16"/>
      <c r="I31" s="101"/>
      <c r="J31" s="10"/>
      <c r="K31" s="10"/>
      <c r="L31" s="10"/>
    </row>
    <row r="32" spans="1:12">
      <c r="A32" s="153"/>
      <c r="B32" s="148"/>
      <c r="C32" s="148"/>
      <c r="D32" s="149"/>
      <c r="E32" s="153"/>
      <c r="F32" s="148"/>
      <c r="G32" s="148"/>
      <c r="H32" s="146"/>
      <c r="I32" s="147"/>
      <c r="J32" s="10"/>
      <c r="K32" s="10"/>
      <c r="L32" s="10"/>
    </row>
    <row r="33" spans="1: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>
      <c r="A34" s="153"/>
      <c r="B34" s="148"/>
      <c r="C34" s="148"/>
      <c r="D34" s="149"/>
      <c r="E34" s="153"/>
      <c r="F34" s="148"/>
      <c r="G34" s="148"/>
      <c r="H34" s="146"/>
      <c r="I34" s="147"/>
      <c r="J34" s="10"/>
      <c r="K34" s="10"/>
      <c r="L34" s="10"/>
    </row>
    <row r="35" spans="1: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>
      <c r="A36" s="153"/>
      <c r="B36" s="148"/>
      <c r="C36" s="148"/>
      <c r="D36" s="149"/>
      <c r="E36" s="153"/>
      <c r="F36" s="148"/>
      <c r="G36" s="148"/>
      <c r="H36" s="146"/>
      <c r="I36" s="147"/>
      <c r="J36" s="10"/>
      <c r="K36" s="10"/>
      <c r="L36" s="10"/>
    </row>
    <row r="37" spans="1:12">
      <c r="A37" s="103"/>
      <c r="B37" s="30"/>
      <c r="C37" s="150"/>
      <c r="D37" s="151"/>
      <c r="E37" s="16"/>
      <c r="F37" s="150"/>
      <c r="G37" s="151"/>
      <c r="H37" s="16"/>
      <c r="I37" s="95"/>
      <c r="J37" s="10"/>
      <c r="K37" s="10"/>
      <c r="L37" s="10"/>
    </row>
    <row r="38" spans="1:12">
      <c r="A38" s="153"/>
      <c r="B38" s="148"/>
      <c r="C38" s="148"/>
      <c r="D38" s="149"/>
      <c r="E38" s="153"/>
      <c r="F38" s="148"/>
      <c r="G38" s="148"/>
      <c r="H38" s="146"/>
      <c r="I38" s="147"/>
      <c r="J38" s="10"/>
      <c r="K38" s="10"/>
      <c r="L38" s="10"/>
    </row>
    <row r="39" spans="1: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>
      <c r="A40" s="153"/>
      <c r="B40" s="148"/>
      <c r="C40" s="148"/>
      <c r="D40" s="149"/>
      <c r="E40" s="153"/>
      <c r="F40" s="148"/>
      <c r="G40" s="148"/>
      <c r="H40" s="146"/>
      <c r="I40" s="147"/>
      <c r="J40" s="10"/>
      <c r="K40" s="10"/>
      <c r="L40" s="10"/>
    </row>
    <row r="41" spans="1:12">
      <c r="A41" s="123"/>
      <c r="B41" s="33"/>
      <c r="C41" s="33"/>
      <c r="D41" s="33"/>
      <c r="E41" s="23"/>
      <c r="F41" s="124"/>
      <c r="G41" s="124"/>
      <c r="H41" s="125"/>
      <c r="I41" s="104"/>
      <c r="J41" s="10"/>
      <c r="K41" s="10"/>
      <c r="L41" s="10"/>
    </row>
    <row r="42" spans="1: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>
      <c r="A44" s="138" t="s">
        <v>267</v>
      </c>
      <c r="B44" s="139"/>
      <c r="C44" s="146"/>
      <c r="D44" s="147"/>
      <c r="E44" s="26"/>
      <c r="F44" s="140"/>
      <c r="G44" s="148"/>
      <c r="H44" s="148"/>
      <c r="I44" s="149"/>
      <c r="J44" s="10"/>
      <c r="K44" s="10"/>
      <c r="L44" s="10"/>
    </row>
    <row r="45" spans="1:12">
      <c r="A45" s="103"/>
      <c r="B45" s="30"/>
      <c r="C45" s="150"/>
      <c r="D45" s="151"/>
      <c r="E45" s="16"/>
      <c r="F45" s="150"/>
      <c r="G45" s="152"/>
      <c r="H45" s="35"/>
      <c r="I45" s="107"/>
      <c r="J45" s="10"/>
      <c r="K45" s="10"/>
      <c r="L45" s="10"/>
    </row>
    <row r="46" spans="1:12">
      <c r="A46" s="138" t="s">
        <v>268</v>
      </c>
      <c r="B46" s="139"/>
      <c r="C46" s="140" t="s">
        <v>334</v>
      </c>
      <c r="D46" s="141"/>
      <c r="E46" s="141"/>
      <c r="F46" s="141"/>
      <c r="G46" s="141"/>
      <c r="H46" s="141"/>
      <c r="I46" s="142"/>
      <c r="J46" s="10"/>
      <c r="K46" s="10"/>
      <c r="L46" s="10"/>
    </row>
    <row r="47" spans="1: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>
      <c r="A48" s="138" t="s">
        <v>270</v>
      </c>
      <c r="B48" s="139"/>
      <c r="C48" s="143" t="s">
        <v>338</v>
      </c>
      <c r="D48" s="144"/>
      <c r="E48" s="145"/>
      <c r="F48" s="16"/>
      <c r="G48" s="51" t="s">
        <v>271</v>
      </c>
      <c r="H48" s="143" t="s">
        <v>335</v>
      </c>
      <c r="I48" s="145"/>
      <c r="J48" s="10"/>
      <c r="K48" s="10"/>
      <c r="L48" s="10"/>
    </row>
    <row r="49" spans="1: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>
      <c r="A50" s="138" t="s">
        <v>257</v>
      </c>
      <c r="B50" s="139"/>
      <c r="C50" s="159" t="s">
        <v>335</v>
      </c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>
      <c r="A52" s="160" t="s">
        <v>272</v>
      </c>
      <c r="B52" s="161"/>
      <c r="C52" s="143" t="s">
        <v>341</v>
      </c>
      <c r="D52" s="144"/>
      <c r="E52" s="144"/>
      <c r="F52" s="144"/>
      <c r="G52" s="144"/>
      <c r="H52" s="144"/>
      <c r="I52" s="162"/>
      <c r="J52" s="10"/>
      <c r="K52" s="10"/>
      <c r="L52" s="10"/>
    </row>
    <row r="53" spans="1:12">
      <c r="A53" s="108"/>
      <c r="B53" s="20"/>
      <c r="C53" s="137" t="s">
        <v>273</v>
      </c>
      <c r="D53" s="137"/>
      <c r="E53" s="137"/>
      <c r="F53" s="137"/>
      <c r="G53" s="137"/>
      <c r="H53" s="137"/>
      <c r="I53" s="109"/>
      <c r="J53" s="10"/>
      <c r="K53" s="10"/>
      <c r="L53" s="10"/>
    </row>
    <row r="54" spans="1: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>
      <c r="A55" s="108"/>
      <c r="B55" s="163" t="s">
        <v>274</v>
      </c>
      <c r="C55" s="164"/>
      <c r="D55" s="164"/>
      <c r="E55" s="164"/>
      <c r="F55" s="49"/>
      <c r="G55" s="49"/>
      <c r="H55" s="49"/>
      <c r="I55" s="110"/>
      <c r="J55" s="10"/>
      <c r="K55" s="10"/>
      <c r="L55" s="10"/>
    </row>
    <row r="56" spans="1:12">
      <c r="A56" s="108"/>
      <c r="B56" s="165" t="s">
        <v>306</v>
      </c>
      <c r="C56" s="166"/>
      <c r="D56" s="166"/>
      <c r="E56" s="166"/>
      <c r="F56" s="166"/>
      <c r="G56" s="166"/>
      <c r="H56" s="166"/>
      <c r="I56" s="167"/>
      <c r="J56" s="10"/>
      <c r="K56" s="10"/>
      <c r="L56" s="10"/>
    </row>
    <row r="57" spans="1:12">
      <c r="A57" s="108"/>
      <c r="B57" s="165" t="s">
        <v>307</v>
      </c>
      <c r="C57" s="166"/>
      <c r="D57" s="166"/>
      <c r="E57" s="166"/>
      <c r="F57" s="166"/>
      <c r="G57" s="166"/>
      <c r="H57" s="166"/>
      <c r="I57" s="110"/>
      <c r="J57" s="10"/>
      <c r="K57" s="10"/>
      <c r="L57" s="10"/>
    </row>
    <row r="58" spans="1:12">
      <c r="A58" s="108"/>
      <c r="B58" s="165" t="s">
        <v>308</v>
      </c>
      <c r="C58" s="166"/>
      <c r="D58" s="166"/>
      <c r="E58" s="166"/>
      <c r="F58" s="166"/>
      <c r="G58" s="166"/>
      <c r="H58" s="166"/>
      <c r="I58" s="167"/>
      <c r="J58" s="10"/>
      <c r="K58" s="10"/>
      <c r="L58" s="10"/>
    </row>
    <row r="59" spans="1:12">
      <c r="A59" s="108"/>
      <c r="B59" s="165" t="s">
        <v>309</v>
      </c>
      <c r="C59" s="166"/>
      <c r="D59" s="166"/>
      <c r="E59" s="166"/>
      <c r="F59" s="166"/>
      <c r="G59" s="166"/>
      <c r="H59" s="166"/>
      <c r="I59" s="167"/>
      <c r="J59" s="10"/>
      <c r="K59" s="10"/>
      <c r="L59" s="10"/>
    </row>
    <row r="60" spans="1: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>
      <c r="A62" s="90"/>
      <c r="B62" s="16"/>
      <c r="C62" s="16"/>
      <c r="D62" s="16"/>
      <c r="E62" s="20" t="s">
        <v>276</v>
      </c>
      <c r="F62" s="33"/>
      <c r="G62" s="154" t="s">
        <v>277</v>
      </c>
      <c r="H62" s="155"/>
      <c r="I62" s="156"/>
      <c r="J62" s="10"/>
      <c r="K62" s="10"/>
      <c r="L62" s="10"/>
    </row>
    <row r="63" spans="1:12">
      <c r="A63" s="116"/>
      <c r="B63" s="117"/>
      <c r="C63" s="118"/>
      <c r="D63" s="118"/>
      <c r="E63" s="118"/>
      <c r="F63" s="118"/>
      <c r="G63" s="157"/>
      <c r="H63" s="158"/>
      <c r="I63" s="119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topLeftCell="A55" zoomScale="110" zoomScaleNormal="100" workbookViewId="0">
      <selection activeCell="K69" sqref="K69:K115"/>
    </sheetView>
  </sheetViews>
  <sheetFormatPr defaultColWidth="9.140625" defaultRowHeight="12.75"/>
  <cols>
    <col min="1" max="9" width="9.140625" style="52"/>
    <col min="10" max="10" width="11.140625" style="52" customWidth="1"/>
    <col min="11" max="11" width="13.140625" style="52" customWidth="1"/>
    <col min="12" max="16384" width="9.140625" style="52"/>
  </cols>
  <sheetData>
    <row r="1" spans="1:11" ht="12.7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339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>
      <c r="A3" s="208" t="s">
        <v>336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2.5">
      <c r="A4" s="211" t="s">
        <v>59</v>
      </c>
      <c r="B4" s="212"/>
      <c r="C4" s="212"/>
      <c r="D4" s="212"/>
      <c r="E4" s="212"/>
      <c r="F4" s="212"/>
      <c r="G4" s="212"/>
      <c r="H4" s="213"/>
      <c r="I4" s="58" t="s">
        <v>278</v>
      </c>
      <c r="J4" s="59" t="s">
        <v>318</v>
      </c>
      <c r="K4" s="60" t="s">
        <v>319</v>
      </c>
    </row>
    <row r="5" spans="1:11">
      <c r="A5" s="214">
        <v>1</v>
      </c>
      <c r="B5" s="214"/>
      <c r="C5" s="214"/>
      <c r="D5" s="214"/>
      <c r="E5" s="214"/>
      <c r="F5" s="214"/>
      <c r="G5" s="214"/>
      <c r="H5" s="214"/>
      <c r="I5" s="57">
        <v>2</v>
      </c>
      <c r="J5" s="56">
        <v>3</v>
      </c>
      <c r="K5" s="56">
        <v>4</v>
      </c>
    </row>
    <row r="6" spans="1:11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7"/>
    </row>
    <row r="7" spans="1:11">
      <c r="A7" s="197" t="s">
        <v>60</v>
      </c>
      <c r="B7" s="198"/>
      <c r="C7" s="198"/>
      <c r="D7" s="198"/>
      <c r="E7" s="198"/>
      <c r="F7" s="198"/>
      <c r="G7" s="198"/>
      <c r="H7" s="199"/>
      <c r="I7" s="3">
        <v>1</v>
      </c>
      <c r="J7" s="6">
        <v>0</v>
      </c>
      <c r="K7" s="6"/>
    </row>
    <row r="8" spans="1:11">
      <c r="A8" s="200" t="s">
        <v>13</v>
      </c>
      <c r="B8" s="201"/>
      <c r="C8" s="201"/>
      <c r="D8" s="201"/>
      <c r="E8" s="201"/>
      <c r="F8" s="201"/>
      <c r="G8" s="201"/>
      <c r="H8" s="202"/>
      <c r="I8" s="1">
        <v>2</v>
      </c>
      <c r="J8" s="53">
        <f>+J9+J16+J26+J35+J39</f>
        <v>1127395179</v>
      </c>
      <c r="K8" s="53">
        <v>1119837997</v>
      </c>
    </row>
    <row r="9" spans="1:11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18148117</v>
      </c>
      <c r="K9" s="53">
        <v>13193900</v>
      </c>
    </row>
    <row r="10" spans="1:11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0</v>
      </c>
      <c r="K10" s="7">
        <v>0</v>
      </c>
    </row>
    <row r="11" spans="1:11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16914361</v>
      </c>
      <c r="K11" s="7">
        <v>11903487</v>
      </c>
    </row>
    <row r="12" spans="1:11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0</v>
      </c>
      <c r="K12" s="7">
        <v>0</v>
      </c>
    </row>
    <row r="13" spans="1:11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0</v>
      </c>
      <c r="K13" s="7">
        <v>0</v>
      </c>
    </row>
    <row r="14" spans="1:11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1233756</v>
      </c>
      <c r="K14" s="7">
        <v>1290413</v>
      </c>
    </row>
    <row r="15" spans="1:11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0</v>
      </c>
      <c r="K15" s="7">
        <v>0</v>
      </c>
    </row>
    <row r="16" spans="1:11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585879705</v>
      </c>
      <c r="K16" s="53">
        <v>568550822</v>
      </c>
    </row>
    <row r="17" spans="1:11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164913887</v>
      </c>
      <c r="K17" s="7">
        <v>164913887</v>
      </c>
    </row>
    <row r="18" spans="1:11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71460820</v>
      </c>
      <c r="K18" s="7">
        <v>69195995</v>
      </c>
    </row>
    <row r="19" spans="1:11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97775867</v>
      </c>
      <c r="K19" s="7">
        <v>92094408</v>
      </c>
    </row>
    <row r="20" spans="1:11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14050127</v>
      </c>
      <c r="K20" s="7">
        <v>9735439</v>
      </c>
    </row>
    <row r="21" spans="1:11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>
        <v>0</v>
      </c>
      <c r="K21" s="7">
        <v>0</v>
      </c>
    </row>
    <row r="22" spans="1:11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0</v>
      </c>
      <c r="K22" s="7">
        <v>0</v>
      </c>
    </row>
    <row r="23" spans="1:11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7100194</v>
      </c>
      <c r="K23" s="7">
        <v>7215558</v>
      </c>
    </row>
    <row r="24" spans="1:11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0</v>
      </c>
      <c r="K24" s="7">
        <v>0</v>
      </c>
    </row>
    <row r="25" spans="1:11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230578810</v>
      </c>
      <c r="K25" s="7">
        <v>225395535</v>
      </c>
    </row>
    <row r="26" spans="1:11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523367357</v>
      </c>
      <c r="K26" s="53">
        <v>538093275</v>
      </c>
    </row>
    <row r="27" spans="1:11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427498522</v>
      </c>
      <c r="K27" s="7">
        <v>443511908</v>
      </c>
    </row>
    <row r="28" spans="1:11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2929980</v>
      </c>
      <c r="K28" s="7">
        <v>2296647</v>
      </c>
    </row>
    <row r="29" spans="1:11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30277334</v>
      </c>
      <c r="K29" s="7">
        <v>30277334</v>
      </c>
    </row>
    <row r="30" spans="1:11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>
        <v>8551101</v>
      </c>
      <c r="K30" s="7">
        <v>8551101</v>
      </c>
    </row>
    <row r="31" spans="1:11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28053190</v>
      </c>
      <c r="K31" s="7">
        <v>27300148</v>
      </c>
    </row>
    <row r="32" spans="1:11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26057230</v>
      </c>
      <c r="K32" s="7">
        <v>26156137</v>
      </c>
    </row>
    <row r="33" spans="1:11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0</v>
      </c>
      <c r="K33" s="7">
        <v>0</v>
      </c>
    </row>
    <row r="34" spans="1:11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>
        <v>0</v>
      </c>
      <c r="K34" s="7">
        <v>0</v>
      </c>
    </row>
    <row r="35" spans="1:11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v>0</v>
      </c>
      <c r="K35" s="53">
        <v>0</v>
      </c>
    </row>
    <row r="36" spans="1:11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0</v>
      </c>
      <c r="K36" s="7">
        <v>0</v>
      </c>
    </row>
    <row r="37" spans="1:11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0</v>
      </c>
      <c r="K37" s="7">
        <v>0</v>
      </c>
    </row>
    <row r="38" spans="1:11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0</v>
      </c>
      <c r="K38" s="7">
        <v>0</v>
      </c>
    </row>
    <row r="39" spans="1:11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0</v>
      </c>
      <c r="K39" s="7">
        <v>0</v>
      </c>
    </row>
    <row r="40" spans="1:11">
      <c r="A40" s="200" t="s">
        <v>240</v>
      </c>
      <c r="B40" s="201"/>
      <c r="C40" s="201"/>
      <c r="D40" s="201"/>
      <c r="E40" s="201"/>
      <c r="F40" s="201"/>
      <c r="G40" s="201"/>
      <c r="H40" s="202"/>
      <c r="I40" s="1">
        <v>34</v>
      </c>
      <c r="J40" s="53">
        <f>+J41+J49+J56+J64</f>
        <v>1024699656</v>
      </c>
      <c r="K40" s="53">
        <v>952527199</v>
      </c>
    </row>
    <row r="41" spans="1:11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20144725</v>
      </c>
      <c r="K41" s="53">
        <v>17193911</v>
      </c>
    </row>
    <row r="42" spans="1:11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14390404</v>
      </c>
      <c r="K42" s="7">
        <v>14158921</v>
      </c>
    </row>
    <row r="43" spans="1:11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0</v>
      </c>
      <c r="K43" s="7">
        <v>0</v>
      </c>
    </row>
    <row r="44" spans="1:11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5724889</v>
      </c>
      <c r="K44" s="7">
        <v>2484666</v>
      </c>
    </row>
    <row r="45" spans="1:11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29432</v>
      </c>
      <c r="K45" s="7">
        <v>550324</v>
      </c>
    </row>
    <row r="46" spans="1:11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0</v>
      </c>
      <c r="K46" s="7">
        <v>0</v>
      </c>
    </row>
    <row r="47" spans="1:11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0</v>
      </c>
      <c r="K47" s="7">
        <v>0</v>
      </c>
    </row>
    <row r="48" spans="1:11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>
        <v>0</v>
      </c>
      <c r="K48" s="7">
        <v>0</v>
      </c>
    </row>
    <row r="49" spans="1:11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838895899</v>
      </c>
      <c r="K49" s="53">
        <v>724445607</v>
      </c>
    </row>
    <row r="50" spans="1:11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73178702</v>
      </c>
      <c r="K50" s="7">
        <v>71643574</v>
      </c>
    </row>
    <row r="51" spans="1:11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548920800</v>
      </c>
      <c r="K51" s="7">
        <v>462664104</v>
      </c>
    </row>
    <row r="52" spans="1:11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4037721</v>
      </c>
      <c r="K52" s="7">
        <v>3905932</v>
      </c>
    </row>
    <row r="53" spans="1:11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656421</v>
      </c>
      <c r="K53" s="7">
        <v>401980</v>
      </c>
    </row>
    <row r="54" spans="1:11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56245870</v>
      </c>
      <c r="K54" s="7">
        <v>42764527</v>
      </c>
    </row>
    <row r="55" spans="1:11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155856385</v>
      </c>
      <c r="K55" s="7">
        <v>143065490</v>
      </c>
    </row>
    <row r="56" spans="1:11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135545130</v>
      </c>
      <c r="K56" s="53">
        <v>146301750</v>
      </c>
    </row>
    <row r="57" spans="1:11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>
        <v>0</v>
      </c>
      <c r="K57" s="7">
        <v>0</v>
      </c>
    </row>
    <row r="58" spans="1:11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48684603</v>
      </c>
      <c r="K58" s="7">
        <v>68537881</v>
      </c>
    </row>
    <row r="59" spans="1:11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>
        <v>0</v>
      </c>
      <c r="K59" s="7">
        <v>0</v>
      </c>
    </row>
    <row r="60" spans="1:11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>
        <v>9631534</v>
      </c>
      <c r="K60" s="7">
        <v>2781110</v>
      </c>
    </row>
    <row r="61" spans="1:11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26629</v>
      </c>
      <c r="K61" s="7">
        <v>26629</v>
      </c>
    </row>
    <row r="62" spans="1:11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77202364</v>
      </c>
      <c r="K62" s="7">
        <v>74956130</v>
      </c>
    </row>
    <row r="63" spans="1:11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0</v>
      </c>
      <c r="K63" s="7">
        <v>0</v>
      </c>
    </row>
    <row r="64" spans="1:11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30113902</v>
      </c>
      <c r="K64" s="7">
        <v>64585932</v>
      </c>
    </row>
    <row r="65" spans="1:11">
      <c r="A65" s="200" t="s">
        <v>56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>
        <v>5637911</v>
      </c>
      <c r="K65" s="7">
        <v>4697349</v>
      </c>
    </row>
    <row r="66" spans="1:11">
      <c r="A66" s="200" t="s">
        <v>241</v>
      </c>
      <c r="B66" s="201"/>
      <c r="C66" s="201"/>
      <c r="D66" s="201"/>
      <c r="E66" s="201"/>
      <c r="F66" s="201"/>
      <c r="G66" s="201"/>
      <c r="H66" s="202"/>
      <c r="I66" s="1">
        <v>60</v>
      </c>
      <c r="J66" s="53">
        <f>+J7+J8+J40+J65</f>
        <v>2157732746</v>
      </c>
      <c r="K66" s="53">
        <v>2077062545</v>
      </c>
    </row>
    <row r="67" spans="1:11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614789122</v>
      </c>
      <c r="K67" s="8">
        <v>841158868</v>
      </c>
    </row>
    <row r="68" spans="1:11">
      <c r="A68" s="221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>
      <c r="A69" s="197" t="s">
        <v>191</v>
      </c>
      <c r="B69" s="198"/>
      <c r="C69" s="198"/>
      <c r="D69" s="198"/>
      <c r="E69" s="198"/>
      <c r="F69" s="198"/>
      <c r="G69" s="198"/>
      <c r="H69" s="199"/>
      <c r="I69" s="3">
        <v>62</v>
      </c>
      <c r="J69" s="54">
        <f>+J70+J71+J72+J78+J79+J82+J85</f>
        <v>583638994</v>
      </c>
      <c r="K69" s="54">
        <v>504633233</v>
      </c>
    </row>
    <row r="70" spans="1:11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286726500</v>
      </c>
      <c r="K70" s="7">
        <v>286726500</v>
      </c>
    </row>
    <row r="71" spans="1:11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80478889</v>
      </c>
      <c r="K71" s="7">
        <v>80478889</v>
      </c>
    </row>
    <row r="72" spans="1:11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v>434445578</v>
      </c>
      <c r="K72" s="53">
        <v>122539111.99000001</v>
      </c>
    </row>
    <row r="73" spans="1:11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11486600</v>
      </c>
      <c r="K73" s="7">
        <v>11486600</v>
      </c>
    </row>
    <row r="74" spans="1:11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7773071</v>
      </c>
      <c r="K74" s="7">
        <v>7773071</v>
      </c>
    </row>
    <row r="75" spans="1:11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7773071</v>
      </c>
      <c r="K75" s="7">
        <v>7773071</v>
      </c>
    </row>
    <row r="76" spans="1:11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>
        <v>310195565</v>
      </c>
      <c r="K76" s="7">
        <v>32881286</v>
      </c>
    </row>
    <row r="77" spans="1:11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112763413</v>
      </c>
      <c r="K77" s="7">
        <v>78171225.99000001</v>
      </c>
    </row>
    <row r="78" spans="1:11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59302306</v>
      </c>
      <c r="K78" s="7">
        <v>59302306</v>
      </c>
    </row>
    <row r="79" spans="1:11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v>0</v>
      </c>
      <c r="K79" s="53">
        <v>0</v>
      </c>
    </row>
    <row r="80" spans="1:11">
      <c r="A80" s="224" t="s">
        <v>169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0</v>
      </c>
      <c r="K80" s="7">
        <v>0</v>
      </c>
    </row>
    <row r="81" spans="1:11">
      <c r="A81" s="224" t="s">
        <v>170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0</v>
      </c>
      <c r="K81" s="7">
        <v>0</v>
      </c>
    </row>
    <row r="82" spans="1:11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v>-277314279</v>
      </c>
      <c r="K82" s="53">
        <v>-44413573.990000002</v>
      </c>
    </row>
    <row r="83" spans="1:11">
      <c r="A83" s="224" t="s">
        <v>171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0</v>
      </c>
      <c r="K83" s="7">
        <v>0</v>
      </c>
    </row>
    <row r="84" spans="1:11">
      <c r="A84" s="224" t="s">
        <v>172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>
        <v>277314279</v>
      </c>
      <c r="K84" s="7">
        <v>44413573.990000002</v>
      </c>
    </row>
    <row r="85" spans="1:11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>
        <v>0</v>
      </c>
      <c r="K85" s="7">
        <v>0</v>
      </c>
    </row>
    <row r="86" spans="1:11">
      <c r="A86" s="200" t="s">
        <v>19</v>
      </c>
      <c r="B86" s="201"/>
      <c r="C86" s="201"/>
      <c r="D86" s="201"/>
      <c r="E86" s="201"/>
      <c r="F86" s="201"/>
      <c r="G86" s="201"/>
      <c r="H86" s="202"/>
      <c r="I86" s="1">
        <v>79</v>
      </c>
      <c r="J86" s="53">
        <f>SUM(J87:J89)</f>
        <v>3762000</v>
      </c>
      <c r="K86" s="53">
        <v>3762000</v>
      </c>
    </row>
    <row r="87" spans="1:11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3762000</v>
      </c>
      <c r="K87" s="7">
        <v>3762000</v>
      </c>
    </row>
    <row r="88" spans="1:11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>
        <v>0</v>
      </c>
      <c r="K88" s="7">
        <v>0</v>
      </c>
    </row>
    <row r="89" spans="1:11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0</v>
      </c>
      <c r="K89" s="7">
        <v>0</v>
      </c>
    </row>
    <row r="90" spans="1:11">
      <c r="A90" s="200" t="s">
        <v>20</v>
      </c>
      <c r="B90" s="201"/>
      <c r="C90" s="201"/>
      <c r="D90" s="201"/>
      <c r="E90" s="201"/>
      <c r="F90" s="201"/>
      <c r="G90" s="201"/>
      <c r="H90" s="202"/>
      <c r="I90" s="1">
        <v>83</v>
      </c>
      <c r="J90" s="53">
        <f>SUM(J91:J99)</f>
        <v>482436118</v>
      </c>
      <c r="K90" s="53">
        <v>485533392</v>
      </c>
    </row>
    <row r="91" spans="1:11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0</v>
      </c>
      <c r="K91" s="7">
        <v>0</v>
      </c>
    </row>
    <row r="92" spans="1:11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0</v>
      </c>
      <c r="K92" s="7">
        <v>0</v>
      </c>
    </row>
    <row r="93" spans="1:11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329101121</v>
      </c>
      <c r="K93" s="7">
        <v>341949496</v>
      </c>
    </row>
    <row r="94" spans="1:11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0</v>
      </c>
      <c r="K94" s="7">
        <v>0</v>
      </c>
    </row>
    <row r="95" spans="1:11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>
        <v>153334997</v>
      </c>
      <c r="K95" s="7">
        <v>143583896</v>
      </c>
    </row>
    <row r="96" spans="1:11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>
        <v>0</v>
      </c>
      <c r="K96" s="7">
        <v>0</v>
      </c>
    </row>
    <row r="97" spans="1:11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>
        <v>0</v>
      </c>
      <c r="K97" s="7">
        <v>0</v>
      </c>
    </row>
    <row r="98" spans="1:11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0</v>
      </c>
      <c r="K98" s="7">
        <v>0</v>
      </c>
    </row>
    <row r="99" spans="1:11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0</v>
      </c>
      <c r="K99" s="7">
        <v>0</v>
      </c>
    </row>
    <row r="100" spans="1:11">
      <c r="A100" s="200" t="s">
        <v>21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3">
        <f>SUM(J101:J112)</f>
        <v>1084844932</v>
      </c>
      <c r="K100" s="53">
        <v>1079146899</v>
      </c>
    </row>
    <row r="101" spans="1:11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52724327</v>
      </c>
      <c r="K101" s="7">
        <v>79583776</v>
      </c>
    </row>
    <row r="102" spans="1:11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1159071</v>
      </c>
      <c r="K102" s="7">
        <v>1915679</v>
      </c>
    </row>
    <row r="103" spans="1:11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356960472</v>
      </c>
      <c r="K103" s="7">
        <v>318617457</v>
      </c>
    </row>
    <row r="104" spans="1:11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196951533</v>
      </c>
      <c r="K104" s="7">
        <v>183041783</v>
      </c>
    </row>
    <row r="105" spans="1:11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355053342</v>
      </c>
      <c r="K105" s="7">
        <v>324003664</v>
      </c>
    </row>
    <row r="106" spans="1:11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64948782</v>
      </c>
      <c r="K106" s="7">
        <v>58118751</v>
      </c>
    </row>
    <row r="107" spans="1:11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>
        <v>1906148</v>
      </c>
      <c r="K107" s="7">
        <v>3950619</v>
      </c>
    </row>
    <row r="108" spans="1:11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17345107</v>
      </c>
      <c r="K108" s="7">
        <v>29101097</v>
      </c>
    </row>
    <row r="109" spans="1:11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4777585</v>
      </c>
      <c r="K109" s="7">
        <v>34203960</v>
      </c>
    </row>
    <row r="110" spans="1:11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1899762</v>
      </c>
      <c r="K110" s="7">
        <v>1899762</v>
      </c>
    </row>
    <row r="111" spans="1:11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>
        <v>0</v>
      </c>
      <c r="K111" s="7">
        <v>0</v>
      </c>
    </row>
    <row r="112" spans="1:11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31118803</v>
      </c>
      <c r="K112" s="7">
        <v>44710351</v>
      </c>
    </row>
    <row r="113" spans="1:11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>
        <v>3050702</v>
      </c>
      <c r="K113" s="7">
        <v>3987021</v>
      </c>
    </row>
    <row r="114" spans="1:11">
      <c r="A114" s="200" t="s">
        <v>25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3">
        <f>+J69+J86+J90+J100+J113</f>
        <v>2157732746</v>
      </c>
      <c r="K114" s="53">
        <v>2077062545</v>
      </c>
    </row>
    <row r="115" spans="1:11">
      <c r="A115" s="234" t="s">
        <v>57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>
        <v>614789122</v>
      </c>
      <c r="K115" s="8">
        <v>841158868</v>
      </c>
    </row>
    <row r="116" spans="1:11">
      <c r="A116" s="221" t="s">
        <v>310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>
      <c r="A117" s="197" t="s">
        <v>186</v>
      </c>
      <c r="B117" s="198"/>
      <c r="C117" s="198"/>
      <c r="D117" s="198"/>
      <c r="E117" s="198"/>
      <c r="F117" s="198"/>
      <c r="G117" s="198"/>
      <c r="H117" s="198"/>
      <c r="I117" s="240"/>
      <c r="J117" s="240"/>
      <c r="K117" s="241"/>
    </row>
    <row r="118" spans="1:11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>
      <c r="A119" s="227" t="s">
        <v>9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/>
      <c r="K119" s="8"/>
    </row>
    <row r="120" spans="1:11">
      <c r="A120" s="230" t="s">
        <v>311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72:K77 J86:K115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71"/>
  <sheetViews>
    <sheetView tabSelected="1" view="pageBreakPreview" zoomScale="110" zoomScaleNormal="100" workbookViewId="0">
      <selection activeCell="M47" sqref="M47"/>
    </sheetView>
  </sheetViews>
  <sheetFormatPr defaultColWidth="9.140625" defaultRowHeight="12.75"/>
  <cols>
    <col min="1" max="9" width="9.140625" style="52"/>
    <col min="10" max="10" width="11.140625" style="52" bestFit="1" customWidth="1"/>
    <col min="11" max="11" width="10" style="52" customWidth="1"/>
    <col min="12" max="12" width="9.85546875" style="52" customWidth="1"/>
    <col min="13" max="13" width="10.28515625" style="52" customWidth="1"/>
    <col min="14" max="16384" width="9.140625" style="52"/>
  </cols>
  <sheetData>
    <row r="1" spans="1:14" ht="12.75" customHeight="1">
      <c r="A1" s="206" t="s">
        <v>154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4" ht="12.75" customHeight="1">
      <c r="A2" s="251" t="s">
        <v>340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4" ht="12.75" customHeight="1">
      <c r="A3" s="244" t="s">
        <v>337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4" ht="23.25">
      <c r="A4" s="243" t="s">
        <v>59</v>
      </c>
      <c r="B4" s="243"/>
      <c r="C4" s="243"/>
      <c r="D4" s="243"/>
      <c r="E4" s="243"/>
      <c r="F4" s="243"/>
      <c r="G4" s="243"/>
      <c r="H4" s="243"/>
      <c r="I4" s="58" t="s">
        <v>279</v>
      </c>
      <c r="J4" s="242" t="s">
        <v>318</v>
      </c>
      <c r="K4" s="242"/>
      <c r="L4" s="242" t="s">
        <v>319</v>
      </c>
      <c r="M4" s="242"/>
    </row>
    <row r="5" spans="1:14" ht="22.5">
      <c r="A5" s="243"/>
      <c r="B5" s="243"/>
      <c r="C5" s="243"/>
      <c r="D5" s="243"/>
      <c r="E5" s="243"/>
      <c r="F5" s="243"/>
      <c r="G5" s="243"/>
      <c r="H5" s="243"/>
      <c r="I5" s="58"/>
      <c r="J5" s="127" t="s">
        <v>314</v>
      </c>
      <c r="K5" s="127" t="s">
        <v>315</v>
      </c>
      <c r="L5" s="127" t="s">
        <v>314</v>
      </c>
      <c r="M5" s="127" t="s">
        <v>315</v>
      </c>
    </row>
    <row r="6" spans="1:14">
      <c r="A6" s="242">
        <v>1</v>
      </c>
      <c r="B6" s="242"/>
      <c r="C6" s="242"/>
      <c r="D6" s="242"/>
      <c r="E6" s="242"/>
      <c r="F6" s="242"/>
      <c r="G6" s="242"/>
      <c r="H6" s="242"/>
      <c r="I6" s="63">
        <v>2</v>
      </c>
      <c r="J6" s="127">
        <v>3</v>
      </c>
      <c r="K6" s="127">
        <v>4</v>
      </c>
      <c r="L6" s="127">
        <v>5</v>
      </c>
      <c r="M6" s="127">
        <v>6</v>
      </c>
    </row>
    <row r="7" spans="1:14">
      <c r="A7" s="197" t="s">
        <v>26</v>
      </c>
      <c r="B7" s="198"/>
      <c r="C7" s="198"/>
      <c r="D7" s="198"/>
      <c r="E7" s="198"/>
      <c r="F7" s="198"/>
      <c r="G7" s="198"/>
      <c r="H7" s="199"/>
      <c r="I7" s="3">
        <v>111</v>
      </c>
      <c r="J7" s="129">
        <f>SUM(J8:J9)</f>
        <v>812625252</v>
      </c>
      <c r="K7" s="129">
        <f>SUM(K8:K9)</f>
        <v>223999092</v>
      </c>
      <c r="L7" s="54">
        <v>784195698.00999999</v>
      </c>
      <c r="M7" s="54">
        <v>282622098.00999999</v>
      </c>
      <c r="N7" s="300"/>
    </row>
    <row r="8" spans="1:14">
      <c r="A8" s="200" t="s">
        <v>152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788822046</v>
      </c>
      <c r="K8" s="7">
        <v>218763492</v>
      </c>
      <c r="L8" s="7">
        <v>773620102.00999999</v>
      </c>
      <c r="M8" s="7">
        <v>275317916.00999999</v>
      </c>
      <c r="N8" s="300"/>
    </row>
    <row r="9" spans="1:14">
      <c r="A9" s="200" t="s">
        <v>103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23803206</v>
      </c>
      <c r="K9" s="7">
        <v>5235600</v>
      </c>
      <c r="L9" s="7">
        <v>10575596</v>
      </c>
      <c r="M9" s="7">
        <v>7304182</v>
      </c>
      <c r="N9" s="300"/>
    </row>
    <row r="10" spans="1:14">
      <c r="A10" s="200" t="s">
        <v>12</v>
      </c>
      <c r="B10" s="201"/>
      <c r="C10" s="201"/>
      <c r="D10" s="201"/>
      <c r="E10" s="201"/>
      <c r="F10" s="201"/>
      <c r="G10" s="201"/>
      <c r="H10" s="202"/>
      <c r="I10" s="1">
        <v>114</v>
      </c>
      <c r="J10" s="130">
        <f>J11+J12+J16+J20+J21+J22+J25+J26</f>
        <v>801592271</v>
      </c>
      <c r="K10" s="130">
        <f>K11+K12+K16+K20+K21+K22+K25+K26</f>
        <v>204385557</v>
      </c>
      <c r="L10" s="53">
        <v>775929429</v>
      </c>
      <c r="M10" s="53">
        <v>300750813</v>
      </c>
      <c r="N10" s="300"/>
    </row>
    <row r="11" spans="1:14">
      <c r="A11" s="200" t="s">
        <v>104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>
        <v>0</v>
      </c>
      <c r="K11" s="7">
        <v>-17586295</v>
      </c>
      <c r="L11" s="7">
        <v>3342101</v>
      </c>
      <c r="M11" s="7">
        <v>827321</v>
      </c>
      <c r="N11" s="300"/>
    </row>
    <row r="12" spans="1:14">
      <c r="A12" s="200" t="s">
        <v>22</v>
      </c>
      <c r="B12" s="201"/>
      <c r="C12" s="201"/>
      <c r="D12" s="201"/>
      <c r="E12" s="201"/>
      <c r="F12" s="201"/>
      <c r="G12" s="201"/>
      <c r="H12" s="202"/>
      <c r="I12" s="1">
        <v>116</v>
      </c>
      <c r="J12" s="130">
        <f>SUM(J13:J15)</f>
        <v>542480393</v>
      </c>
      <c r="K12" s="130">
        <f>SUM(K13:K15)</f>
        <v>173239210</v>
      </c>
      <c r="L12" s="53">
        <v>560333171</v>
      </c>
      <c r="M12" s="53">
        <v>211837362</v>
      </c>
      <c r="N12" s="300"/>
    </row>
    <row r="13" spans="1:14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139956534</v>
      </c>
      <c r="K13" s="7">
        <v>39415282</v>
      </c>
      <c r="L13" s="7">
        <v>155263973</v>
      </c>
      <c r="M13" s="7">
        <v>77694041</v>
      </c>
      <c r="N13" s="300"/>
    </row>
    <row r="14" spans="1:14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61225439</v>
      </c>
      <c r="K14" s="7">
        <v>14566595</v>
      </c>
      <c r="L14" s="7">
        <v>79987090</v>
      </c>
      <c r="M14" s="7">
        <v>15953868</v>
      </c>
      <c r="N14" s="300"/>
    </row>
    <row r="15" spans="1:14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341298420</v>
      </c>
      <c r="K15" s="7">
        <v>119257333</v>
      </c>
      <c r="L15" s="7">
        <v>325082108</v>
      </c>
      <c r="M15" s="7">
        <v>118189453</v>
      </c>
      <c r="N15" s="300"/>
    </row>
    <row r="16" spans="1:14">
      <c r="A16" s="200" t="s">
        <v>23</v>
      </c>
      <c r="B16" s="201"/>
      <c r="C16" s="201"/>
      <c r="D16" s="201"/>
      <c r="E16" s="201"/>
      <c r="F16" s="201"/>
      <c r="G16" s="201"/>
      <c r="H16" s="202"/>
      <c r="I16" s="1">
        <v>120</v>
      </c>
      <c r="J16" s="130">
        <f>SUM(J17:J19)</f>
        <v>126355109</v>
      </c>
      <c r="K16" s="130">
        <f>SUM(K17:K19)</f>
        <v>29483410</v>
      </c>
      <c r="L16" s="53">
        <v>107500744</v>
      </c>
      <c r="M16" s="53">
        <v>47145589</v>
      </c>
      <c r="N16" s="300"/>
    </row>
    <row r="17" spans="1:14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80661881</v>
      </c>
      <c r="K17" s="7">
        <v>20725540</v>
      </c>
      <c r="L17" s="7">
        <v>71230982</v>
      </c>
      <c r="M17" s="7">
        <v>30977455</v>
      </c>
      <c r="N17" s="300"/>
    </row>
    <row r="18" spans="1:14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29857858</v>
      </c>
      <c r="K18" s="7">
        <v>5798806</v>
      </c>
      <c r="L18" s="7">
        <v>17900351</v>
      </c>
      <c r="M18" s="7">
        <v>6884490</v>
      </c>
      <c r="N18" s="300"/>
    </row>
    <row r="19" spans="1:14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15835370</v>
      </c>
      <c r="K19" s="7">
        <v>2959064</v>
      </c>
      <c r="L19" s="7">
        <v>18369411</v>
      </c>
      <c r="M19" s="7">
        <v>9283644</v>
      </c>
      <c r="N19" s="300"/>
    </row>
    <row r="20" spans="1:14">
      <c r="A20" s="200" t="s">
        <v>105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32836722</v>
      </c>
      <c r="K20" s="7">
        <v>7803488</v>
      </c>
      <c r="L20" s="7">
        <v>29442008</v>
      </c>
      <c r="M20" s="7">
        <v>9840174</v>
      </c>
      <c r="N20" s="300"/>
    </row>
    <row r="21" spans="1:14">
      <c r="A21" s="200" t="s">
        <v>106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82346584</v>
      </c>
      <c r="K21" s="7">
        <v>13915769</v>
      </c>
      <c r="L21" s="7">
        <v>68146747</v>
      </c>
      <c r="M21" s="7">
        <v>27118327</v>
      </c>
      <c r="N21" s="300"/>
    </row>
    <row r="22" spans="1:14">
      <c r="A22" s="200" t="s">
        <v>24</v>
      </c>
      <c r="B22" s="201"/>
      <c r="C22" s="201"/>
      <c r="D22" s="201"/>
      <c r="E22" s="201"/>
      <c r="F22" s="201"/>
      <c r="G22" s="201"/>
      <c r="H22" s="202"/>
      <c r="I22" s="1">
        <v>126</v>
      </c>
      <c r="J22" s="131">
        <f>SUM(J23:J24)</f>
        <v>31</v>
      </c>
      <c r="K22" s="131">
        <f>SUM(K23:K24)</f>
        <v>0</v>
      </c>
      <c r="L22" s="53">
        <v>90924</v>
      </c>
      <c r="M22" s="53">
        <v>90924</v>
      </c>
      <c r="N22" s="300"/>
    </row>
    <row r="23" spans="1:14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>
        <v>0</v>
      </c>
      <c r="K23" s="7">
        <v>0</v>
      </c>
      <c r="L23" s="7">
        <v>0</v>
      </c>
      <c r="M23" s="7">
        <v>0</v>
      </c>
      <c r="N23" s="300"/>
    </row>
    <row r="24" spans="1:14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31</v>
      </c>
      <c r="K24" s="7">
        <v>0</v>
      </c>
      <c r="L24" s="7">
        <v>90924</v>
      </c>
      <c r="M24" s="7">
        <v>90924</v>
      </c>
      <c r="N24" s="300"/>
    </row>
    <row r="25" spans="1:14">
      <c r="A25" s="200" t="s">
        <v>107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>
        <v>0</v>
      </c>
      <c r="K25" s="7">
        <v>0</v>
      </c>
      <c r="L25" s="7">
        <v>0</v>
      </c>
      <c r="M25" s="7">
        <v>0</v>
      </c>
      <c r="N25" s="300"/>
    </row>
    <row r="26" spans="1:14">
      <c r="A26" s="200" t="s">
        <v>50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17573432</v>
      </c>
      <c r="K26" s="7">
        <v>-2470025</v>
      </c>
      <c r="L26" s="7">
        <v>7073734</v>
      </c>
      <c r="M26" s="7">
        <v>3891116</v>
      </c>
      <c r="N26" s="300"/>
    </row>
    <row r="27" spans="1:14">
      <c r="A27" s="200" t="s">
        <v>213</v>
      </c>
      <c r="B27" s="201"/>
      <c r="C27" s="201"/>
      <c r="D27" s="201"/>
      <c r="E27" s="201"/>
      <c r="F27" s="201"/>
      <c r="G27" s="201"/>
      <c r="H27" s="202"/>
      <c r="I27" s="1">
        <v>131</v>
      </c>
      <c r="J27" s="130">
        <f>SUM(J28:J32)</f>
        <v>2503608</v>
      </c>
      <c r="K27" s="130">
        <f>SUM(K28:K32)</f>
        <v>2311182</v>
      </c>
      <c r="L27" s="53">
        <v>2839868</v>
      </c>
      <c r="M27" s="53">
        <v>876313</v>
      </c>
      <c r="N27" s="300"/>
    </row>
    <row r="28" spans="1:14">
      <c r="A28" s="200" t="s">
        <v>227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>
        <v>1997499</v>
      </c>
      <c r="K28" s="7">
        <v>1805357</v>
      </c>
      <c r="L28" s="7">
        <v>1950316</v>
      </c>
      <c r="M28" s="7">
        <v>782832</v>
      </c>
      <c r="N28" s="300"/>
    </row>
    <row r="29" spans="1:14">
      <c r="A29" s="200" t="s">
        <v>155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284</v>
      </c>
      <c r="K29" s="7">
        <v>0</v>
      </c>
      <c r="L29" s="7">
        <v>536815</v>
      </c>
      <c r="M29" s="7">
        <v>110724</v>
      </c>
      <c r="N29" s="300"/>
    </row>
    <row r="30" spans="1:14">
      <c r="A30" s="200" t="s">
        <v>139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>
        <v>505825</v>
      </c>
      <c r="K30" s="7">
        <v>505825</v>
      </c>
      <c r="L30" s="7">
        <v>352737</v>
      </c>
      <c r="M30" s="7">
        <v>-17243</v>
      </c>
      <c r="N30" s="300"/>
    </row>
    <row r="31" spans="1:14">
      <c r="A31" s="200" t="s">
        <v>223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>
        <v>0</v>
      </c>
      <c r="K31" s="7">
        <v>0</v>
      </c>
      <c r="L31" s="7">
        <v>0</v>
      </c>
      <c r="M31" s="7">
        <v>0</v>
      </c>
      <c r="N31" s="300"/>
    </row>
    <row r="32" spans="1:14">
      <c r="A32" s="200" t="s">
        <v>140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>
        <v>0</v>
      </c>
      <c r="K32" s="7">
        <v>0</v>
      </c>
      <c r="L32" s="7">
        <v>0</v>
      </c>
      <c r="M32" s="7">
        <v>0</v>
      </c>
      <c r="N32" s="300"/>
    </row>
    <row r="33" spans="1:14">
      <c r="A33" s="200" t="s">
        <v>214</v>
      </c>
      <c r="B33" s="201"/>
      <c r="C33" s="201"/>
      <c r="D33" s="201"/>
      <c r="E33" s="201"/>
      <c r="F33" s="201"/>
      <c r="G33" s="201"/>
      <c r="H33" s="202"/>
      <c r="I33" s="1">
        <v>137</v>
      </c>
      <c r="J33" s="130">
        <f>SUM(J34:J37)</f>
        <v>53555473</v>
      </c>
      <c r="K33" s="130">
        <f>SUM(K34:K37)</f>
        <v>22663979</v>
      </c>
      <c r="L33" s="53">
        <v>55195745</v>
      </c>
      <c r="M33" s="53">
        <v>19622596</v>
      </c>
      <c r="N33" s="300"/>
    </row>
    <row r="34" spans="1:14">
      <c r="A34" s="200" t="s">
        <v>66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>
        <v>118116</v>
      </c>
      <c r="K34" s="7">
        <v>118116</v>
      </c>
      <c r="L34" s="7">
        <v>680199</v>
      </c>
      <c r="M34" s="7">
        <v>433302</v>
      </c>
      <c r="N34" s="300"/>
    </row>
    <row r="35" spans="1:14">
      <c r="A35" s="200" t="s">
        <v>65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53437357</v>
      </c>
      <c r="K35" s="7">
        <v>22545863</v>
      </c>
      <c r="L35" s="7">
        <v>47606373</v>
      </c>
      <c r="M35" s="7">
        <v>14151809</v>
      </c>
      <c r="N35" s="300"/>
    </row>
    <row r="36" spans="1:14">
      <c r="A36" s="200" t="s">
        <v>224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>
        <v>0</v>
      </c>
      <c r="K36" s="7">
        <v>0</v>
      </c>
      <c r="L36" s="7">
        <v>0</v>
      </c>
      <c r="M36" s="7">
        <v>0</v>
      </c>
      <c r="N36" s="300"/>
    </row>
    <row r="37" spans="1:14">
      <c r="A37" s="200" t="s">
        <v>67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>
        <v>0</v>
      </c>
      <c r="K37" s="7">
        <v>0</v>
      </c>
      <c r="L37" s="7">
        <v>6909173</v>
      </c>
      <c r="M37" s="7">
        <v>5037485</v>
      </c>
      <c r="N37" s="300"/>
    </row>
    <row r="38" spans="1:14">
      <c r="A38" s="200" t="s">
        <v>195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>
        <v>0</v>
      </c>
      <c r="K38" s="7">
        <v>0</v>
      </c>
      <c r="L38" s="7">
        <v>0</v>
      </c>
      <c r="M38" s="7">
        <v>0</v>
      </c>
      <c r="N38" s="300"/>
    </row>
    <row r="39" spans="1:14">
      <c r="A39" s="200" t="s">
        <v>196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>
        <v>0</v>
      </c>
      <c r="K39" s="7">
        <v>0</v>
      </c>
      <c r="L39" s="7">
        <v>0</v>
      </c>
      <c r="M39" s="7">
        <v>0</v>
      </c>
      <c r="N39" s="300"/>
    </row>
    <row r="40" spans="1:14">
      <c r="A40" s="200" t="s">
        <v>225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>
        <v>0</v>
      </c>
      <c r="K40" s="7">
        <v>0</v>
      </c>
      <c r="L40" s="7">
        <v>0</v>
      </c>
      <c r="M40" s="7">
        <v>0</v>
      </c>
      <c r="N40" s="300"/>
    </row>
    <row r="41" spans="1:14">
      <c r="A41" s="200" t="s">
        <v>226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>
        <v>73122957</v>
      </c>
      <c r="K41" s="7">
        <v>73122957</v>
      </c>
      <c r="L41" s="7">
        <v>0</v>
      </c>
      <c r="M41" s="7">
        <v>0</v>
      </c>
      <c r="N41" s="300"/>
    </row>
    <row r="42" spans="1:14">
      <c r="A42" s="200" t="s">
        <v>215</v>
      </c>
      <c r="B42" s="201"/>
      <c r="C42" s="201"/>
      <c r="D42" s="201"/>
      <c r="E42" s="201"/>
      <c r="F42" s="201"/>
      <c r="G42" s="201"/>
      <c r="H42" s="202"/>
      <c r="I42" s="1">
        <v>146</v>
      </c>
      <c r="J42" s="130">
        <f>J7+J27+J38+J40</f>
        <v>815128860</v>
      </c>
      <c r="K42" s="130">
        <f>K7+K27+K38+K40</f>
        <v>226310274</v>
      </c>
      <c r="L42" s="53">
        <v>787035566.00999999</v>
      </c>
      <c r="M42" s="53">
        <v>283498411.00999999</v>
      </c>
      <c r="N42" s="300"/>
    </row>
    <row r="43" spans="1:14">
      <c r="A43" s="200" t="s">
        <v>216</v>
      </c>
      <c r="B43" s="201"/>
      <c r="C43" s="201"/>
      <c r="D43" s="201"/>
      <c r="E43" s="201"/>
      <c r="F43" s="201"/>
      <c r="G43" s="201"/>
      <c r="H43" s="202"/>
      <c r="I43" s="1">
        <v>147</v>
      </c>
      <c r="J43" s="130">
        <f>J10+J33+J39+J41</f>
        <v>928270701</v>
      </c>
      <c r="K43" s="130">
        <f>K10+K33+K39+K41</f>
        <v>300172493</v>
      </c>
      <c r="L43" s="53">
        <v>831125174</v>
      </c>
      <c r="M43" s="53">
        <v>320373409</v>
      </c>
      <c r="N43" s="300"/>
    </row>
    <row r="44" spans="1:14">
      <c r="A44" s="200" t="s">
        <v>236</v>
      </c>
      <c r="B44" s="201"/>
      <c r="C44" s="201"/>
      <c r="D44" s="201"/>
      <c r="E44" s="201"/>
      <c r="F44" s="201"/>
      <c r="G44" s="201"/>
      <c r="H44" s="202"/>
      <c r="I44" s="1">
        <v>148</v>
      </c>
      <c r="J44" s="130">
        <f>J42-J43</f>
        <v>-113141841</v>
      </c>
      <c r="K44" s="130">
        <f>K42-K43</f>
        <v>-73862219</v>
      </c>
      <c r="L44" s="53">
        <v>-44089607.99000001</v>
      </c>
      <c r="M44" s="53">
        <v>-36874997.99000001</v>
      </c>
      <c r="N44" s="300"/>
    </row>
    <row r="45" spans="1:14">
      <c r="A45" s="224" t="s">
        <v>218</v>
      </c>
      <c r="B45" s="225"/>
      <c r="C45" s="225"/>
      <c r="D45" s="225"/>
      <c r="E45" s="225"/>
      <c r="F45" s="225"/>
      <c r="G45" s="225"/>
      <c r="H45" s="226"/>
      <c r="I45" s="1">
        <v>149</v>
      </c>
      <c r="J45" s="7">
        <v>0</v>
      </c>
      <c r="K45" s="53">
        <f>IF(K42&gt;K43,K42-K43,0)</f>
        <v>0</v>
      </c>
      <c r="L45" s="53">
        <v>0</v>
      </c>
      <c r="M45" s="53">
        <v>0</v>
      </c>
      <c r="N45" s="300"/>
    </row>
    <row r="46" spans="1:14">
      <c r="A46" s="224" t="s">
        <v>219</v>
      </c>
      <c r="B46" s="225"/>
      <c r="C46" s="225"/>
      <c r="D46" s="225"/>
      <c r="E46" s="225"/>
      <c r="F46" s="225"/>
      <c r="G46" s="225"/>
      <c r="H46" s="226"/>
      <c r="I46" s="1">
        <v>150</v>
      </c>
      <c r="J46" s="130">
        <f>IF(J43&gt;J42,J43-J42,0)</f>
        <v>113141841</v>
      </c>
      <c r="K46" s="130">
        <f>IF(K43&gt;K42,K43-K42,0)</f>
        <v>73862219</v>
      </c>
      <c r="L46" s="53">
        <v>44089607.99000001</v>
      </c>
      <c r="M46" s="53">
        <v>36874997.99000001</v>
      </c>
      <c r="N46" s="300"/>
    </row>
    <row r="47" spans="1:14">
      <c r="A47" s="200" t="s">
        <v>217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>
        <v>0</v>
      </c>
      <c r="K47" s="7">
        <v>0</v>
      </c>
      <c r="L47" s="7">
        <v>323966</v>
      </c>
      <c r="M47" s="7">
        <v>-664045</v>
      </c>
      <c r="N47" s="300"/>
    </row>
    <row r="48" spans="1:14">
      <c r="A48" s="200" t="s">
        <v>237</v>
      </c>
      <c r="B48" s="201"/>
      <c r="C48" s="201"/>
      <c r="D48" s="201"/>
      <c r="E48" s="201"/>
      <c r="F48" s="201"/>
      <c r="G48" s="201"/>
      <c r="H48" s="202"/>
      <c r="I48" s="1">
        <v>152</v>
      </c>
      <c r="J48" s="130">
        <f>J44-J47</f>
        <v>-113141841</v>
      </c>
      <c r="K48" s="130">
        <f>K44-K47</f>
        <v>-73862219</v>
      </c>
      <c r="L48" s="53">
        <v>-44413573.99000001</v>
      </c>
      <c r="M48" s="53">
        <v>-36210952.99000001</v>
      </c>
      <c r="N48" s="300"/>
    </row>
    <row r="49" spans="1:14">
      <c r="A49" s="224" t="s">
        <v>192</v>
      </c>
      <c r="B49" s="225"/>
      <c r="C49" s="225"/>
      <c r="D49" s="225"/>
      <c r="E49" s="225"/>
      <c r="F49" s="225"/>
      <c r="G49" s="225"/>
      <c r="H49" s="226"/>
      <c r="I49" s="1">
        <v>153</v>
      </c>
      <c r="J49" s="130">
        <f>IF(J48&gt;0,J48,0)</f>
        <v>0</v>
      </c>
      <c r="K49" s="130">
        <f>IF(K48&gt;0,K48,0)</f>
        <v>0</v>
      </c>
      <c r="L49" s="53">
        <v>0</v>
      </c>
      <c r="M49" s="53">
        <v>0</v>
      </c>
      <c r="N49" s="300"/>
    </row>
    <row r="50" spans="1:14">
      <c r="A50" s="245" t="s">
        <v>220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132">
        <f>IF(J48&lt;0,-J48,0)</f>
        <v>113141841</v>
      </c>
      <c r="K50" s="132">
        <f>IF(K48&lt;0,-K48,0)</f>
        <v>73862219</v>
      </c>
      <c r="L50" s="61">
        <v>44413573.99000001</v>
      </c>
      <c r="M50" s="61">
        <v>36210952.99000001</v>
      </c>
      <c r="N50" s="300"/>
    </row>
    <row r="51" spans="1:14" ht="12.75" customHeight="1">
      <c r="A51" s="221" t="s">
        <v>312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300"/>
    </row>
    <row r="52" spans="1:14" ht="12.75" customHeight="1">
      <c r="A52" s="197" t="s">
        <v>187</v>
      </c>
      <c r="B52" s="198"/>
      <c r="C52" s="198"/>
      <c r="D52" s="198"/>
      <c r="E52" s="198"/>
      <c r="F52" s="198"/>
      <c r="G52" s="198"/>
      <c r="H52" s="198"/>
      <c r="I52" s="55"/>
      <c r="J52" s="126"/>
      <c r="K52" s="126"/>
      <c r="L52" s="126"/>
      <c r="M52" s="62"/>
      <c r="N52" s="300"/>
    </row>
    <row r="53" spans="1:14">
      <c r="A53" s="248" t="s">
        <v>234</v>
      </c>
      <c r="B53" s="249"/>
      <c r="C53" s="249"/>
      <c r="D53" s="249"/>
      <c r="E53" s="249"/>
      <c r="F53" s="249"/>
      <c r="G53" s="249"/>
      <c r="H53" s="250"/>
      <c r="I53" s="1">
        <v>155</v>
      </c>
      <c r="J53" s="7"/>
      <c r="K53" s="7"/>
      <c r="L53" s="7">
        <v>0</v>
      </c>
      <c r="M53" s="7">
        <v>0</v>
      </c>
      <c r="N53" s="300"/>
    </row>
    <row r="54" spans="1:14">
      <c r="A54" s="248" t="s">
        <v>235</v>
      </c>
      <c r="B54" s="249"/>
      <c r="C54" s="249"/>
      <c r="D54" s="249"/>
      <c r="E54" s="249"/>
      <c r="F54" s="249"/>
      <c r="G54" s="249"/>
      <c r="H54" s="250"/>
      <c r="I54" s="1">
        <v>156</v>
      </c>
      <c r="J54" s="8"/>
      <c r="K54" s="8"/>
      <c r="L54" s="8">
        <v>0</v>
      </c>
      <c r="M54" s="8">
        <v>0</v>
      </c>
      <c r="N54" s="300"/>
    </row>
    <row r="55" spans="1:14" ht="12.75" customHeight="1">
      <c r="A55" s="221" t="s">
        <v>189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300"/>
    </row>
    <row r="56" spans="1:14">
      <c r="A56" s="197" t="s">
        <v>204</v>
      </c>
      <c r="B56" s="198"/>
      <c r="C56" s="198"/>
      <c r="D56" s="198"/>
      <c r="E56" s="198"/>
      <c r="F56" s="198"/>
      <c r="G56" s="198"/>
      <c r="H56" s="199"/>
      <c r="I56" s="9">
        <v>157</v>
      </c>
      <c r="J56" s="130">
        <f>J48</f>
        <v>-113141841</v>
      </c>
      <c r="K56" s="130">
        <f>K48</f>
        <v>-73862219</v>
      </c>
      <c r="L56" s="6">
        <v>-44413573.99000001</v>
      </c>
      <c r="M56" s="6">
        <v>-36210952.99000001</v>
      </c>
      <c r="N56" s="300"/>
    </row>
    <row r="57" spans="1:14">
      <c r="A57" s="200" t="s">
        <v>221</v>
      </c>
      <c r="B57" s="201"/>
      <c r="C57" s="201"/>
      <c r="D57" s="201"/>
      <c r="E57" s="201"/>
      <c r="F57" s="201"/>
      <c r="G57" s="201"/>
      <c r="H57" s="202"/>
      <c r="I57" s="1">
        <v>158</v>
      </c>
      <c r="J57" s="130">
        <f>SUM(J58:J64)</f>
        <v>0</v>
      </c>
      <c r="K57" s="130">
        <f>SUM(K58:K64)</f>
        <v>0</v>
      </c>
      <c r="L57" s="53">
        <v>0</v>
      </c>
      <c r="M57" s="53">
        <v>0</v>
      </c>
      <c r="N57" s="300"/>
    </row>
    <row r="58" spans="1:14">
      <c r="A58" s="200" t="s">
        <v>228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/>
      <c r="K58" s="7"/>
      <c r="L58" s="7">
        <v>0</v>
      </c>
      <c r="M58" s="7"/>
      <c r="N58" s="300"/>
    </row>
    <row r="59" spans="1:14">
      <c r="A59" s="200" t="s">
        <v>229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/>
      <c r="L59" s="7">
        <v>0</v>
      </c>
      <c r="M59" s="7"/>
      <c r="N59" s="300"/>
    </row>
    <row r="60" spans="1:14">
      <c r="A60" s="200" t="s">
        <v>45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/>
      <c r="K60" s="7"/>
      <c r="L60" s="7">
        <v>0</v>
      </c>
      <c r="M60" s="7"/>
      <c r="N60" s="300"/>
    </row>
    <row r="61" spans="1:14">
      <c r="A61" s="200" t="s">
        <v>230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/>
      <c r="L61" s="7">
        <v>0</v>
      </c>
      <c r="M61" s="7"/>
      <c r="N61" s="300"/>
    </row>
    <row r="62" spans="1:14">
      <c r="A62" s="200" t="s">
        <v>231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>
        <v>0</v>
      </c>
      <c r="M62" s="7"/>
      <c r="N62" s="300"/>
    </row>
    <row r="63" spans="1:14">
      <c r="A63" s="200" t="s">
        <v>232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>
        <v>0</v>
      </c>
      <c r="M63" s="7"/>
      <c r="N63" s="300"/>
    </row>
    <row r="64" spans="1:14">
      <c r="A64" s="200" t="s">
        <v>233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>
        <v>0</v>
      </c>
      <c r="M64" s="7"/>
      <c r="N64" s="300"/>
    </row>
    <row r="65" spans="1:14">
      <c r="A65" s="200" t="s">
        <v>222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/>
      <c r="K65" s="7"/>
      <c r="L65" s="7">
        <v>0</v>
      </c>
      <c r="M65" s="7"/>
      <c r="N65" s="300"/>
    </row>
    <row r="66" spans="1:14">
      <c r="A66" s="200" t="s">
        <v>193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3">
        <f>J57-J65</f>
        <v>0</v>
      </c>
      <c r="K66" s="53">
        <f>K57-K65</f>
        <v>0</v>
      </c>
      <c r="L66" s="53">
        <v>0</v>
      </c>
      <c r="M66" s="53"/>
      <c r="N66" s="300"/>
    </row>
    <row r="67" spans="1:14">
      <c r="A67" s="200" t="s">
        <v>194</v>
      </c>
      <c r="B67" s="201"/>
      <c r="C67" s="201"/>
      <c r="D67" s="201"/>
      <c r="E67" s="201"/>
      <c r="F67" s="201"/>
      <c r="G67" s="201"/>
      <c r="H67" s="202"/>
      <c r="I67" s="1">
        <v>168</v>
      </c>
      <c r="J67" s="132">
        <f>J56+J66</f>
        <v>-113141841</v>
      </c>
      <c r="K67" s="132">
        <f>K56+K66</f>
        <v>-73862219</v>
      </c>
      <c r="L67" s="61">
        <v>-44413573.99000001</v>
      </c>
      <c r="M67" s="61">
        <v>-36210952.99000001</v>
      </c>
      <c r="N67" s="300"/>
    </row>
    <row r="68" spans="1:14" ht="12.75" customHeight="1">
      <c r="A68" s="255" t="s">
        <v>313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4" ht="12.75" customHeight="1">
      <c r="A69" s="257" t="s">
        <v>188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4">
      <c r="A70" s="248" t="s">
        <v>234</v>
      </c>
      <c r="B70" s="249"/>
      <c r="C70" s="249"/>
      <c r="D70" s="249"/>
      <c r="E70" s="249"/>
      <c r="F70" s="249"/>
      <c r="G70" s="249"/>
      <c r="H70" s="250"/>
      <c r="I70" s="1">
        <v>169</v>
      </c>
      <c r="J70" s="7"/>
      <c r="K70" s="7"/>
      <c r="L70" s="7"/>
      <c r="M70" s="7"/>
    </row>
    <row r="71" spans="1:14">
      <c r="A71" s="252" t="s">
        <v>235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/>
      <c r="K71" s="8"/>
      <c r="L71" s="8"/>
      <c r="M71" s="8"/>
    </row>
  </sheetData>
  <protectedRanges>
    <protectedRange sqref="J22:K22" name="Range1_4_1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7:M57 J58:J65 K47:M47 J66:M67 L58:L65 L56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2:M46 J56:K56 K7:M10 J7:J50 K48:M50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Normal="100" workbookViewId="0">
      <selection activeCell="K12" sqref="K12"/>
    </sheetView>
  </sheetViews>
  <sheetFormatPr defaultColWidth="9.140625" defaultRowHeight="12.75"/>
  <cols>
    <col min="1" max="9" width="9.140625" style="52"/>
    <col min="10" max="10" width="10.42578125" style="52" bestFit="1" customWidth="1"/>
    <col min="11" max="11" width="10.42578125" style="52" customWidth="1"/>
    <col min="12" max="16384" width="9.140625" style="52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>
      <c r="A3" s="261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318</v>
      </c>
      <c r="K4" s="67" t="s">
        <v>319</v>
      </c>
    </row>
    <row r="5" spans="1:11">
      <c r="A5" s="267">
        <v>1</v>
      </c>
      <c r="B5" s="267"/>
      <c r="C5" s="267"/>
      <c r="D5" s="267"/>
      <c r="E5" s="267"/>
      <c r="F5" s="267"/>
      <c r="G5" s="267"/>
      <c r="H5" s="267"/>
      <c r="I5" s="68">
        <v>2</v>
      </c>
      <c r="J5" s="69" t="s">
        <v>283</v>
      </c>
      <c r="K5" s="69" t="s">
        <v>284</v>
      </c>
    </row>
    <row r="6" spans="1:11">
      <c r="A6" s="221" t="s">
        <v>156</v>
      </c>
      <c r="B6" s="237"/>
      <c r="C6" s="237"/>
      <c r="D6" s="237"/>
      <c r="E6" s="237"/>
      <c r="F6" s="237"/>
      <c r="G6" s="237"/>
      <c r="H6" s="237"/>
      <c r="I6" s="259"/>
      <c r="J6" s="259"/>
      <c r="K6" s="260"/>
    </row>
    <row r="7" spans="1:11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133">
        <v>-113141841</v>
      </c>
      <c r="K7" s="7">
        <v>-44089607.990000002</v>
      </c>
    </row>
    <row r="8" spans="1:11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7">
        <v>37060309</v>
      </c>
      <c r="K8" s="7">
        <v>29442008</v>
      </c>
    </row>
    <row r="9" spans="1:11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7">
        <v>119797233</v>
      </c>
      <c r="K9" s="7">
        <v>116333145</v>
      </c>
    </row>
    <row r="10" spans="1:11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7">
        <v>0</v>
      </c>
      <c r="K10" s="7"/>
    </row>
    <row r="11" spans="1:11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7">
        <v>35005009</v>
      </c>
      <c r="K11" s="7">
        <v>2950813</v>
      </c>
    </row>
    <row r="12" spans="1:11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7">
        <v>0</v>
      </c>
      <c r="K12" s="7">
        <v>7230664</v>
      </c>
    </row>
    <row r="13" spans="1:11">
      <c r="A13" s="200" t="s">
        <v>157</v>
      </c>
      <c r="B13" s="201"/>
      <c r="C13" s="201"/>
      <c r="D13" s="201"/>
      <c r="E13" s="201"/>
      <c r="F13" s="201"/>
      <c r="G13" s="201"/>
      <c r="H13" s="201"/>
      <c r="I13" s="1">
        <v>7</v>
      </c>
      <c r="J13" s="130">
        <v>78720710</v>
      </c>
      <c r="K13" s="53">
        <v>111867022.00999999</v>
      </c>
    </row>
    <row r="14" spans="1:11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7">
        <v>0</v>
      </c>
      <c r="K14" s="7">
        <v>0</v>
      </c>
    </row>
    <row r="15" spans="1:11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7">
        <v>63098123</v>
      </c>
      <c r="K15" s="7">
        <v>8859739</v>
      </c>
    </row>
    <row r="16" spans="1:11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7">
        <v>0</v>
      </c>
      <c r="K16" s="7">
        <v>0</v>
      </c>
    </row>
    <row r="17" spans="1:11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130">
        <v>117890095</v>
      </c>
      <c r="K17" s="7">
        <v>0</v>
      </c>
    </row>
    <row r="18" spans="1:11">
      <c r="A18" s="200" t="s">
        <v>158</v>
      </c>
      <c r="B18" s="201"/>
      <c r="C18" s="201"/>
      <c r="D18" s="201"/>
      <c r="E18" s="201"/>
      <c r="F18" s="201"/>
      <c r="G18" s="201"/>
      <c r="H18" s="201"/>
      <c r="I18" s="1">
        <v>12</v>
      </c>
      <c r="J18" s="130">
        <v>180988218</v>
      </c>
      <c r="K18" s="53">
        <v>8859739</v>
      </c>
    </row>
    <row r="19" spans="1:11">
      <c r="A19" s="200" t="s">
        <v>36</v>
      </c>
      <c r="B19" s="201"/>
      <c r="C19" s="201"/>
      <c r="D19" s="201"/>
      <c r="E19" s="201"/>
      <c r="F19" s="201"/>
      <c r="G19" s="201"/>
      <c r="H19" s="201"/>
      <c r="I19" s="1">
        <v>13</v>
      </c>
      <c r="J19" s="130">
        <v>0</v>
      </c>
      <c r="K19" s="53">
        <v>103007283.00999999</v>
      </c>
    </row>
    <row r="20" spans="1:11">
      <c r="A20" s="200" t="s">
        <v>37</v>
      </c>
      <c r="B20" s="201"/>
      <c r="C20" s="201"/>
      <c r="D20" s="201"/>
      <c r="E20" s="201"/>
      <c r="F20" s="201"/>
      <c r="G20" s="201"/>
      <c r="H20" s="201"/>
      <c r="I20" s="1">
        <v>14</v>
      </c>
      <c r="J20" s="130">
        <v>102267508</v>
      </c>
      <c r="K20" s="53">
        <v>0</v>
      </c>
    </row>
    <row r="21" spans="1:11">
      <c r="A21" s="221" t="s">
        <v>159</v>
      </c>
      <c r="B21" s="237"/>
      <c r="C21" s="237"/>
      <c r="D21" s="237"/>
      <c r="E21" s="237"/>
      <c r="F21" s="237"/>
      <c r="G21" s="237"/>
      <c r="H21" s="237"/>
      <c r="I21" s="259"/>
      <c r="J21" s="259"/>
      <c r="K21" s="260"/>
    </row>
    <row r="22" spans="1:11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7">
        <v>2291671</v>
      </c>
      <c r="K22" s="7">
        <v>1118865</v>
      </c>
    </row>
    <row r="23" spans="1:11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7">
        <v>15124475</v>
      </c>
      <c r="K23" s="7">
        <v>9208715</v>
      </c>
    </row>
    <row r="24" spans="1:11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7">
        <v>1215891</v>
      </c>
      <c r="K24" s="7">
        <v>299429</v>
      </c>
    </row>
    <row r="25" spans="1:11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7">
        <v>0</v>
      </c>
      <c r="K25" s="7">
        <v>0</v>
      </c>
    </row>
    <row r="26" spans="1:11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7">
        <v>0</v>
      </c>
      <c r="K26" s="7">
        <v>0</v>
      </c>
    </row>
    <row r="27" spans="1:11">
      <c r="A27" s="200" t="s">
        <v>168</v>
      </c>
      <c r="B27" s="201"/>
      <c r="C27" s="201"/>
      <c r="D27" s="201"/>
      <c r="E27" s="201"/>
      <c r="F27" s="201"/>
      <c r="G27" s="201"/>
      <c r="H27" s="201"/>
      <c r="I27" s="1">
        <v>20</v>
      </c>
      <c r="J27" s="130">
        <v>18632037</v>
      </c>
      <c r="K27" s="53">
        <v>10627009</v>
      </c>
    </row>
    <row r="28" spans="1:11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7">
        <v>2829555</v>
      </c>
      <c r="K28" s="7">
        <v>8277778</v>
      </c>
    </row>
    <row r="29" spans="1:11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7">
        <v>78141034</v>
      </c>
      <c r="K29" s="7">
        <v>16922377</v>
      </c>
    </row>
    <row r="30" spans="1:11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7">
        <v>0</v>
      </c>
      <c r="K30" s="7">
        <v>19215418</v>
      </c>
    </row>
    <row r="31" spans="1:11">
      <c r="A31" s="200" t="s">
        <v>5</v>
      </c>
      <c r="B31" s="201"/>
      <c r="C31" s="201"/>
      <c r="D31" s="201"/>
      <c r="E31" s="201"/>
      <c r="F31" s="201"/>
      <c r="G31" s="201"/>
      <c r="H31" s="201"/>
      <c r="I31" s="1">
        <v>24</v>
      </c>
      <c r="J31" s="130">
        <v>80970589</v>
      </c>
      <c r="K31" s="53">
        <v>44415573</v>
      </c>
    </row>
    <row r="32" spans="1:11">
      <c r="A32" s="200" t="s">
        <v>38</v>
      </c>
      <c r="B32" s="201"/>
      <c r="C32" s="201"/>
      <c r="D32" s="201"/>
      <c r="E32" s="201"/>
      <c r="F32" s="201"/>
      <c r="G32" s="201"/>
      <c r="H32" s="201"/>
      <c r="I32" s="1">
        <v>25</v>
      </c>
      <c r="J32" s="130">
        <v>0</v>
      </c>
      <c r="K32" s="53">
        <v>0</v>
      </c>
    </row>
    <row r="33" spans="1:11">
      <c r="A33" s="200" t="s">
        <v>39</v>
      </c>
      <c r="B33" s="201"/>
      <c r="C33" s="201"/>
      <c r="D33" s="201"/>
      <c r="E33" s="201"/>
      <c r="F33" s="201"/>
      <c r="G33" s="201"/>
      <c r="H33" s="201"/>
      <c r="I33" s="1">
        <v>26</v>
      </c>
      <c r="J33" s="130">
        <v>62338552</v>
      </c>
      <c r="K33" s="53">
        <v>33788564</v>
      </c>
    </row>
    <row r="34" spans="1:11">
      <c r="A34" s="221" t="s">
        <v>160</v>
      </c>
      <c r="B34" s="237"/>
      <c r="C34" s="237"/>
      <c r="D34" s="237"/>
      <c r="E34" s="237"/>
      <c r="F34" s="237"/>
      <c r="G34" s="237"/>
      <c r="H34" s="237"/>
      <c r="I34" s="259"/>
      <c r="J34" s="259"/>
      <c r="K34" s="260"/>
    </row>
    <row r="35" spans="1:11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7">
        <v>194200676</v>
      </c>
      <c r="K35" s="7">
        <v>0</v>
      </c>
    </row>
    <row r="36" spans="1:11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7">
        <v>560129252</v>
      </c>
      <c r="K36" s="7">
        <v>22122851</v>
      </c>
    </row>
    <row r="37" spans="1:11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7">
        <v>0</v>
      </c>
      <c r="K37" s="7">
        <v>0</v>
      </c>
    </row>
    <row r="38" spans="1:11">
      <c r="A38" s="200" t="s">
        <v>68</v>
      </c>
      <c r="B38" s="201"/>
      <c r="C38" s="201"/>
      <c r="D38" s="201"/>
      <c r="E38" s="201"/>
      <c r="F38" s="201"/>
      <c r="G38" s="201"/>
      <c r="H38" s="201"/>
      <c r="I38" s="1">
        <v>30</v>
      </c>
      <c r="J38" s="130">
        <v>754329928</v>
      </c>
      <c r="K38" s="53">
        <v>22122851</v>
      </c>
    </row>
    <row r="39" spans="1:11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7">
        <v>631838355</v>
      </c>
      <c r="K39" s="7">
        <v>45710422</v>
      </c>
    </row>
    <row r="40" spans="1:11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7">
        <v>0</v>
      </c>
      <c r="K40" s="7">
        <v>0</v>
      </c>
    </row>
    <row r="41" spans="1:11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7">
        <v>11066362</v>
      </c>
      <c r="K41" s="7">
        <v>11159118</v>
      </c>
    </row>
    <row r="42" spans="1:11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7">
        <v>0</v>
      </c>
      <c r="K42" s="7">
        <v>0</v>
      </c>
    </row>
    <row r="43" spans="1:11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7">
        <v>0</v>
      </c>
      <c r="K43" s="7">
        <v>0</v>
      </c>
    </row>
    <row r="44" spans="1:11">
      <c r="A44" s="200" t="s">
        <v>69</v>
      </c>
      <c r="B44" s="201"/>
      <c r="C44" s="201"/>
      <c r="D44" s="201"/>
      <c r="E44" s="201"/>
      <c r="F44" s="201"/>
      <c r="G44" s="201"/>
      <c r="H44" s="201"/>
      <c r="I44" s="1">
        <v>36</v>
      </c>
      <c r="J44" s="130">
        <v>642904717</v>
      </c>
      <c r="K44" s="53">
        <v>56869540</v>
      </c>
    </row>
    <row r="45" spans="1:11">
      <c r="A45" s="200" t="s">
        <v>17</v>
      </c>
      <c r="B45" s="201"/>
      <c r="C45" s="201"/>
      <c r="D45" s="201"/>
      <c r="E45" s="201"/>
      <c r="F45" s="201"/>
      <c r="G45" s="201"/>
      <c r="H45" s="201"/>
      <c r="I45" s="1">
        <v>37</v>
      </c>
      <c r="J45" s="130">
        <v>111425211</v>
      </c>
      <c r="K45" s="53">
        <v>0</v>
      </c>
    </row>
    <row r="46" spans="1:11">
      <c r="A46" s="200" t="s">
        <v>18</v>
      </c>
      <c r="B46" s="201"/>
      <c r="C46" s="201"/>
      <c r="D46" s="201"/>
      <c r="E46" s="201"/>
      <c r="F46" s="201"/>
      <c r="G46" s="201"/>
      <c r="H46" s="201"/>
      <c r="I46" s="1">
        <v>38</v>
      </c>
      <c r="J46" s="130">
        <v>0</v>
      </c>
      <c r="K46" s="53">
        <v>34746689</v>
      </c>
    </row>
    <row r="47" spans="1:11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130">
        <v>0</v>
      </c>
      <c r="K47" s="53">
        <v>34472030.00999999</v>
      </c>
    </row>
    <row r="48" spans="1:11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130">
        <v>53180849</v>
      </c>
      <c r="K48" s="53">
        <v>0</v>
      </c>
    </row>
    <row r="49" spans="1:11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133">
        <v>86091287</v>
      </c>
      <c r="K49" s="7">
        <v>30113902</v>
      </c>
    </row>
    <row r="50" spans="1:11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7">
        <v>0</v>
      </c>
      <c r="K50" s="7">
        <v>34472030.00999999</v>
      </c>
    </row>
    <row r="51" spans="1:11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7">
        <v>53180849</v>
      </c>
      <c r="K51" s="7">
        <v>0</v>
      </c>
    </row>
    <row r="52" spans="1:11">
      <c r="A52" s="227" t="s">
        <v>177</v>
      </c>
      <c r="B52" s="228"/>
      <c r="C52" s="228"/>
      <c r="D52" s="228"/>
      <c r="E52" s="228"/>
      <c r="F52" s="228"/>
      <c r="G52" s="228"/>
      <c r="H52" s="228"/>
      <c r="I52" s="4">
        <v>44</v>
      </c>
      <c r="J52" s="132">
        <v>32910438</v>
      </c>
      <c r="K52" s="61">
        <v>64585932.00999999</v>
      </c>
    </row>
  </sheetData>
  <protectedRanges>
    <protectedRange sqref="J17" name="Range1_2_1"/>
  </protectedRanges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3:K3"/>
    <mergeCell ref="A1:K1"/>
    <mergeCell ref="A2:K2"/>
    <mergeCell ref="A4:H4"/>
    <mergeCell ref="A5:H5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39:K43 J35:K37 J28:K30 J22:K26 K14:K17 J7:K12 J49:K51 J14:J16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27:K27 J13:K13 J18:K20 J52:K52 J44:K48">
      <formula1>0</formula1>
    </dataValidation>
    <dataValidation operator="greaterThan" allowBlank="1" showInputMessage="1" showErrorMessage="1" sqref="J17"/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topLeftCell="A4" zoomScale="110" zoomScaleNormal="100" workbookViewId="0">
      <selection sqref="A1:K1"/>
    </sheetView>
  </sheetViews>
  <sheetFormatPr defaultColWidth="9.140625" defaultRowHeight="12.75"/>
  <cols>
    <col min="1" max="16384" width="9.140625" style="52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318</v>
      </c>
      <c r="K4" s="67" t="s">
        <v>319</v>
      </c>
    </row>
    <row r="5" spans="1:11">
      <c r="A5" s="270">
        <v>1</v>
      </c>
      <c r="B5" s="270"/>
      <c r="C5" s="270"/>
      <c r="D5" s="270"/>
      <c r="E5" s="270"/>
      <c r="F5" s="270"/>
      <c r="G5" s="270"/>
      <c r="H5" s="270"/>
      <c r="I5" s="72">
        <v>2</v>
      </c>
      <c r="J5" s="73" t="s">
        <v>283</v>
      </c>
      <c r="K5" s="73" t="s">
        <v>284</v>
      </c>
    </row>
    <row r="6" spans="1:11">
      <c r="A6" s="221" t="s">
        <v>156</v>
      </c>
      <c r="B6" s="237"/>
      <c r="C6" s="237"/>
      <c r="D6" s="237"/>
      <c r="E6" s="237"/>
      <c r="F6" s="237"/>
      <c r="G6" s="237"/>
      <c r="H6" s="237"/>
      <c r="I6" s="259"/>
      <c r="J6" s="259"/>
      <c r="K6" s="260"/>
    </row>
    <row r="7" spans="1:11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>
      <c r="A12" s="200" t="s">
        <v>198</v>
      </c>
      <c r="B12" s="201"/>
      <c r="C12" s="201"/>
      <c r="D12" s="201"/>
      <c r="E12" s="201"/>
      <c r="F12" s="201"/>
      <c r="G12" s="201"/>
      <c r="H12" s="201"/>
      <c r="I12" s="1">
        <v>6</v>
      </c>
      <c r="J12" s="64">
        <f>SUM(J7:J11)</f>
        <v>0</v>
      </c>
      <c r="K12" s="53">
        <f>SUM(K7:K11)</f>
        <v>0</v>
      </c>
    </row>
    <row r="13" spans="1:11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>
      <c r="A19" s="200" t="s">
        <v>47</v>
      </c>
      <c r="B19" s="201"/>
      <c r="C19" s="201"/>
      <c r="D19" s="201"/>
      <c r="E19" s="201"/>
      <c r="F19" s="201"/>
      <c r="G19" s="201"/>
      <c r="H19" s="201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200" t="s">
        <v>108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18" t="s">
        <v>109</v>
      </c>
      <c r="B21" s="273"/>
      <c r="C21" s="273"/>
      <c r="D21" s="273"/>
      <c r="E21" s="273"/>
      <c r="F21" s="273"/>
      <c r="G21" s="273"/>
      <c r="H21" s="27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21" t="s">
        <v>159</v>
      </c>
      <c r="B22" s="237"/>
      <c r="C22" s="237"/>
      <c r="D22" s="237"/>
      <c r="E22" s="237"/>
      <c r="F22" s="237"/>
      <c r="G22" s="237"/>
      <c r="H22" s="237"/>
      <c r="I22" s="259"/>
      <c r="J22" s="259"/>
      <c r="K22" s="260"/>
    </row>
    <row r="23" spans="1:11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>
      <c r="A25" s="203" t="s">
        <v>320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>
      <c r="A26" s="203" t="s">
        <v>321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>
      <c r="A28" s="200" t="s">
        <v>114</v>
      </c>
      <c r="B28" s="201"/>
      <c r="C28" s="201"/>
      <c r="D28" s="201"/>
      <c r="E28" s="201"/>
      <c r="F28" s="201"/>
      <c r="G28" s="201"/>
      <c r="H28" s="201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>
      <c r="A32" s="200" t="s">
        <v>48</v>
      </c>
      <c r="B32" s="201"/>
      <c r="C32" s="201"/>
      <c r="D32" s="201"/>
      <c r="E32" s="201"/>
      <c r="F32" s="201"/>
      <c r="G32" s="201"/>
      <c r="H32" s="201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200" t="s">
        <v>110</v>
      </c>
      <c r="B33" s="201"/>
      <c r="C33" s="201"/>
      <c r="D33" s="201"/>
      <c r="E33" s="201"/>
      <c r="F33" s="201"/>
      <c r="G33" s="201"/>
      <c r="H33" s="20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200" t="s">
        <v>111</v>
      </c>
      <c r="B34" s="201"/>
      <c r="C34" s="201"/>
      <c r="D34" s="201"/>
      <c r="E34" s="201"/>
      <c r="F34" s="201"/>
      <c r="G34" s="201"/>
      <c r="H34" s="20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21" t="s">
        <v>160</v>
      </c>
      <c r="B35" s="237"/>
      <c r="C35" s="237"/>
      <c r="D35" s="237"/>
      <c r="E35" s="237"/>
      <c r="F35" s="237"/>
      <c r="G35" s="237"/>
      <c r="H35" s="237"/>
      <c r="I35" s="259">
        <v>0</v>
      </c>
      <c r="J35" s="259"/>
      <c r="K35" s="260"/>
    </row>
    <row r="36" spans="1:11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>
      <c r="A39" s="200" t="s">
        <v>49</v>
      </c>
      <c r="B39" s="201"/>
      <c r="C39" s="201"/>
      <c r="D39" s="201"/>
      <c r="E39" s="201"/>
      <c r="F39" s="201"/>
      <c r="G39" s="201"/>
      <c r="H39" s="201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>
      <c r="A45" s="200" t="s">
        <v>148</v>
      </c>
      <c r="B45" s="201"/>
      <c r="C45" s="201"/>
      <c r="D45" s="201"/>
      <c r="E45" s="201"/>
      <c r="F45" s="201"/>
      <c r="G45" s="201"/>
      <c r="H45" s="201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200" t="s">
        <v>162</v>
      </c>
      <c r="B46" s="201"/>
      <c r="C46" s="201"/>
      <c r="D46" s="201"/>
      <c r="E46" s="201"/>
      <c r="F46" s="201"/>
      <c r="G46" s="201"/>
      <c r="H46" s="20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200" t="s">
        <v>163</v>
      </c>
      <c r="B47" s="201"/>
      <c r="C47" s="201"/>
      <c r="D47" s="201"/>
      <c r="E47" s="201"/>
      <c r="F47" s="201"/>
      <c r="G47" s="201"/>
      <c r="H47" s="20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200" t="s">
        <v>149</v>
      </c>
      <c r="B48" s="201"/>
      <c r="C48" s="201"/>
      <c r="D48" s="201"/>
      <c r="E48" s="201"/>
      <c r="F48" s="201"/>
      <c r="G48" s="201"/>
      <c r="H48" s="20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00" t="s">
        <v>15</v>
      </c>
      <c r="B49" s="201"/>
      <c r="C49" s="201"/>
      <c r="D49" s="201"/>
      <c r="E49" s="201"/>
      <c r="F49" s="201"/>
      <c r="G49" s="201"/>
      <c r="H49" s="20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00" t="s">
        <v>161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/>
      <c r="K50" s="7"/>
    </row>
    <row r="51" spans="1:11">
      <c r="A51" s="200" t="s">
        <v>175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/>
      <c r="K51" s="7"/>
    </row>
    <row r="52" spans="1:11">
      <c r="A52" s="200" t="s">
        <v>176</v>
      </c>
      <c r="B52" s="201"/>
      <c r="C52" s="201"/>
      <c r="D52" s="201"/>
      <c r="E52" s="201"/>
      <c r="F52" s="201"/>
      <c r="G52" s="201"/>
      <c r="H52" s="201"/>
      <c r="I52" s="1">
        <v>44</v>
      </c>
      <c r="J52" s="5"/>
      <c r="K52" s="7"/>
    </row>
    <row r="53" spans="1:11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53:H53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3:K3"/>
    <mergeCell ref="A1:K1"/>
    <mergeCell ref="A2:K2"/>
    <mergeCell ref="A4:H4"/>
    <mergeCell ref="A5:H5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25"/>
  <sheetViews>
    <sheetView view="pageBreakPreview" topLeftCell="B1" zoomScale="125" zoomScaleNormal="100" workbookViewId="0">
      <selection activeCell="O24" sqref="O24"/>
    </sheetView>
  </sheetViews>
  <sheetFormatPr defaultColWidth="9.140625" defaultRowHeight="12.75"/>
  <cols>
    <col min="1" max="4" width="9.140625" style="76"/>
    <col min="5" max="5" width="10.140625" style="76" bestFit="1" customWidth="1"/>
    <col min="6" max="9" width="9.140625" style="76"/>
    <col min="10" max="10" width="9.5703125" style="76" bestFit="1" customWidth="1"/>
    <col min="11" max="11" width="10.140625" style="76" bestFit="1" customWidth="1"/>
    <col min="12" max="14" width="9.140625" style="76"/>
    <col min="15" max="15" width="11" style="76" customWidth="1"/>
    <col min="16" max="16384" width="9.140625" style="76"/>
  </cols>
  <sheetData>
    <row r="1" spans="1:15">
      <c r="A1" s="281" t="s">
        <v>281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5"/>
    </row>
    <row r="2" spans="1:15" ht="15.75">
      <c r="A2" s="42"/>
      <c r="B2" s="74"/>
      <c r="C2" s="291" t="s">
        <v>282</v>
      </c>
      <c r="D2" s="291"/>
      <c r="E2" s="77">
        <v>40909</v>
      </c>
      <c r="F2" s="43" t="s">
        <v>250</v>
      </c>
      <c r="G2" s="292">
        <v>41182</v>
      </c>
      <c r="H2" s="293"/>
      <c r="I2" s="74"/>
      <c r="J2" s="74"/>
      <c r="K2" s="74"/>
      <c r="L2" s="78"/>
    </row>
    <row r="3" spans="1:15" ht="23.25">
      <c r="A3" s="294" t="s">
        <v>59</v>
      </c>
      <c r="B3" s="294"/>
      <c r="C3" s="294"/>
      <c r="D3" s="294"/>
      <c r="E3" s="294"/>
      <c r="F3" s="294"/>
      <c r="G3" s="294"/>
      <c r="H3" s="294"/>
      <c r="I3" s="81" t="s">
        <v>305</v>
      </c>
      <c r="J3" s="82" t="s">
        <v>150</v>
      </c>
      <c r="K3" s="82" t="s">
        <v>151</v>
      </c>
    </row>
    <row r="4" spans="1:15">
      <c r="A4" s="295">
        <v>1</v>
      </c>
      <c r="B4" s="295"/>
      <c r="C4" s="295"/>
      <c r="D4" s="295"/>
      <c r="E4" s="295"/>
      <c r="F4" s="295"/>
      <c r="G4" s="295"/>
      <c r="H4" s="295"/>
      <c r="I4" s="84">
        <v>2</v>
      </c>
      <c r="J4" s="83" t="s">
        <v>283</v>
      </c>
      <c r="K4" s="83" t="s">
        <v>284</v>
      </c>
    </row>
    <row r="5" spans="1:15">
      <c r="A5" s="283" t="s">
        <v>285</v>
      </c>
      <c r="B5" s="284"/>
      <c r="C5" s="284"/>
      <c r="D5" s="284"/>
      <c r="E5" s="284"/>
      <c r="F5" s="284"/>
      <c r="G5" s="284"/>
      <c r="H5" s="284"/>
      <c r="I5" s="44">
        <v>1</v>
      </c>
      <c r="J5" s="45">
        <v>286726500</v>
      </c>
      <c r="K5" s="45">
        <v>286726500</v>
      </c>
      <c r="N5" s="299"/>
      <c r="O5" s="299"/>
    </row>
    <row r="6" spans="1:15">
      <c r="A6" s="283" t="s">
        <v>286</v>
      </c>
      <c r="B6" s="284"/>
      <c r="C6" s="284"/>
      <c r="D6" s="284"/>
      <c r="E6" s="284"/>
      <c r="F6" s="284"/>
      <c r="G6" s="284"/>
      <c r="H6" s="284"/>
      <c r="I6" s="44">
        <v>2</v>
      </c>
      <c r="J6" s="46">
        <v>80478889</v>
      </c>
      <c r="K6" s="46">
        <v>80478889</v>
      </c>
      <c r="N6" s="299"/>
      <c r="O6" s="299"/>
    </row>
    <row r="7" spans="1:15">
      <c r="A7" s="283" t="s">
        <v>287</v>
      </c>
      <c r="B7" s="284"/>
      <c r="C7" s="284"/>
      <c r="D7" s="284"/>
      <c r="E7" s="284"/>
      <c r="F7" s="284"/>
      <c r="G7" s="284"/>
      <c r="H7" s="284"/>
      <c r="I7" s="44">
        <v>3</v>
      </c>
      <c r="J7" s="46">
        <v>434445578</v>
      </c>
      <c r="K7" s="46">
        <v>122539111.99000001</v>
      </c>
      <c r="N7" s="299"/>
      <c r="O7" s="299"/>
    </row>
    <row r="8" spans="1:15">
      <c r="A8" s="283" t="s">
        <v>288</v>
      </c>
      <c r="B8" s="284"/>
      <c r="C8" s="284"/>
      <c r="D8" s="284"/>
      <c r="E8" s="284"/>
      <c r="F8" s="284"/>
      <c r="G8" s="284"/>
      <c r="H8" s="284"/>
      <c r="I8" s="44">
        <v>4</v>
      </c>
      <c r="J8" s="46">
        <v>0</v>
      </c>
      <c r="K8" s="46"/>
      <c r="N8" s="299"/>
      <c r="O8" s="299"/>
    </row>
    <row r="9" spans="1:15">
      <c r="A9" s="283" t="s">
        <v>289</v>
      </c>
      <c r="B9" s="284"/>
      <c r="C9" s="284"/>
      <c r="D9" s="284"/>
      <c r="E9" s="284"/>
      <c r="F9" s="284"/>
      <c r="G9" s="284"/>
      <c r="H9" s="284"/>
      <c r="I9" s="44">
        <v>5</v>
      </c>
      <c r="J9" s="46">
        <v>-277314279</v>
      </c>
      <c r="K9" s="46">
        <v>-44413573.990000002</v>
      </c>
      <c r="N9" s="299"/>
      <c r="O9" s="299"/>
    </row>
    <row r="10" spans="1:15">
      <c r="A10" s="283" t="s">
        <v>290</v>
      </c>
      <c r="B10" s="284"/>
      <c r="C10" s="284"/>
      <c r="D10" s="284"/>
      <c r="E10" s="284"/>
      <c r="F10" s="284"/>
      <c r="G10" s="284"/>
      <c r="H10" s="284"/>
      <c r="I10" s="44">
        <v>6</v>
      </c>
      <c r="J10" s="46">
        <v>50020716</v>
      </c>
      <c r="K10" s="46">
        <v>50020716.170000002</v>
      </c>
      <c r="N10" s="299"/>
      <c r="O10" s="299"/>
    </row>
    <row r="11" spans="1:15">
      <c r="A11" s="283" t="s">
        <v>291</v>
      </c>
      <c r="B11" s="284"/>
      <c r="C11" s="284"/>
      <c r="D11" s="284"/>
      <c r="E11" s="284"/>
      <c r="F11" s="284"/>
      <c r="G11" s="284"/>
      <c r="H11" s="284"/>
      <c r="I11" s="44">
        <v>7</v>
      </c>
      <c r="J11" s="46">
        <v>0</v>
      </c>
      <c r="K11" s="46">
        <v>0</v>
      </c>
      <c r="N11" s="299"/>
      <c r="O11" s="299"/>
    </row>
    <row r="12" spans="1:15">
      <c r="A12" s="283" t="s">
        <v>292</v>
      </c>
      <c r="B12" s="284"/>
      <c r="C12" s="284"/>
      <c r="D12" s="284"/>
      <c r="E12" s="284"/>
      <c r="F12" s="284"/>
      <c r="G12" s="284"/>
      <c r="H12" s="284"/>
      <c r="I12" s="44">
        <v>8</v>
      </c>
      <c r="J12" s="46">
        <v>9281590</v>
      </c>
      <c r="K12" s="46">
        <v>9281590.2400000002</v>
      </c>
      <c r="N12" s="299"/>
      <c r="O12" s="299"/>
    </row>
    <row r="13" spans="1:15">
      <c r="A13" s="283" t="s">
        <v>293</v>
      </c>
      <c r="B13" s="284"/>
      <c r="C13" s="284"/>
      <c r="D13" s="284"/>
      <c r="E13" s="284"/>
      <c r="F13" s="284"/>
      <c r="G13" s="284"/>
      <c r="H13" s="284"/>
      <c r="I13" s="44">
        <v>9</v>
      </c>
      <c r="J13" s="46">
        <v>0</v>
      </c>
      <c r="K13" s="46">
        <v>0</v>
      </c>
      <c r="N13" s="299"/>
      <c r="O13" s="299"/>
    </row>
    <row r="14" spans="1:15">
      <c r="A14" s="285" t="s">
        <v>294</v>
      </c>
      <c r="B14" s="286"/>
      <c r="C14" s="286"/>
      <c r="D14" s="286"/>
      <c r="E14" s="286"/>
      <c r="F14" s="286"/>
      <c r="G14" s="286"/>
      <c r="H14" s="286"/>
      <c r="I14" s="44">
        <v>10</v>
      </c>
      <c r="J14" s="79">
        <f>SUM(J5:J13)</f>
        <v>583638994</v>
      </c>
      <c r="K14" s="79">
        <v>504633233.41000003</v>
      </c>
      <c r="N14" s="299"/>
      <c r="O14" s="299"/>
    </row>
    <row r="15" spans="1:15">
      <c r="A15" s="283" t="s">
        <v>295</v>
      </c>
      <c r="B15" s="284"/>
      <c r="C15" s="284"/>
      <c r="D15" s="284"/>
      <c r="E15" s="284"/>
      <c r="F15" s="284"/>
      <c r="G15" s="284"/>
      <c r="H15" s="284"/>
      <c r="I15" s="44">
        <v>11</v>
      </c>
      <c r="J15" s="46"/>
      <c r="K15" s="46">
        <v>0</v>
      </c>
      <c r="N15" s="299"/>
      <c r="O15" s="299"/>
    </row>
    <row r="16" spans="1:15">
      <c r="A16" s="283" t="s">
        <v>296</v>
      </c>
      <c r="B16" s="284"/>
      <c r="C16" s="284"/>
      <c r="D16" s="284"/>
      <c r="E16" s="284"/>
      <c r="F16" s="284"/>
      <c r="G16" s="284"/>
      <c r="H16" s="284"/>
      <c r="I16" s="44">
        <v>12</v>
      </c>
      <c r="J16" s="46"/>
      <c r="K16" s="46">
        <v>0</v>
      </c>
      <c r="N16" s="299"/>
      <c r="O16" s="299"/>
    </row>
    <row r="17" spans="1:15">
      <c r="A17" s="283" t="s">
        <v>297</v>
      </c>
      <c r="B17" s="284"/>
      <c r="C17" s="284"/>
      <c r="D17" s="284"/>
      <c r="E17" s="284"/>
      <c r="F17" s="284"/>
      <c r="G17" s="284"/>
      <c r="H17" s="284"/>
      <c r="I17" s="44">
        <v>13</v>
      </c>
      <c r="J17" s="46"/>
      <c r="K17" s="46">
        <v>0</v>
      </c>
      <c r="N17" s="299"/>
      <c r="O17" s="299"/>
    </row>
    <row r="18" spans="1:15">
      <c r="A18" s="283" t="s">
        <v>298</v>
      </c>
      <c r="B18" s="284"/>
      <c r="C18" s="284"/>
      <c r="D18" s="284"/>
      <c r="E18" s="284"/>
      <c r="F18" s="284"/>
      <c r="G18" s="284"/>
      <c r="H18" s="284"/>
      <c r="I18" s="44">
        <v>14</v>
      </c>
      <c r="J18" s="46"/>
      <c r="K18" s="46">
        <v>0</v>
      </c>
      <c r="N18" s="299"/>
      <c r="O18" s="299"/>
    </row>
    <row r="19" spans="1:15">
      <c r="A19" s="283" t="s">
        <v>299</v>
      </c>
      <c r="B19" s="284"/>
      <c r="C19" s="284"/>
      <c r="D19" s="284"/>
      <c r="E19" s="284"/>
      <c r="F19" s="284"/>
      <c r="G19" s="284"/>
      <c r="H19" s="284"/>
      <c r="I19" s="44">
        <v>15</v>
      </c>
      <c r="J19" s="46"/>
      <c r="K19" s="46">
        <v>34592187.009999998</v>
      </c>
      <c r="N19" s="299"/>
      <c r="O19" s="299"/>
    </row>
    <row r="20" spans="1:15">
      <c r="A20" s="283" t="s">
        <v>300</v>
      </c>
      <c r="B20" s="284"/>
      <c r="C20" s="284"/>
      <c r="D20" s="284"/>
      <c r="E20" s="284"/>
      <c r="F20" s="284"/>
      <c r="G20" s="284"/>
      <c r="H20" s="284"/>
      <c r="I20" s="44">
        <v>16</v>
      </c>
      <c r="J20" s="46"/>
      <c r="K20" s="46">
        <v>0</v>
      </c>
      <c r="N20" s="299"/>
      <c r="O20" s="299"/>
    </row>
    <row r="21" spans="1:15">
      <c r="A21" s="285" t="s">
        <v>301</v>
      </c>
      <c r="B21" s="286"/>
      <c r="C21" s="286"/>
      <c r="D21" s="286"/>
      <c r="E21" s="286"/>
      <c r="F21" s="286"/>
      <c r="G21" s="286"/>
      <c r="H21" s="286"/>
      <c r="I21" s="44">
        <v>17</v>
      </c>
      <c r="J21" s="80"/>
      <c r="K21" s="80">
        <v>34592187.009999998</v>
      </c>
      <c r="N21" s="299"/>
      <c r="O21" s="299"/>
    </row>
    <row r="22" spans="1:1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5">
      <c r="A23" s="275" t="s">
        <v>302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5"/>
      <c r="K23" s="45"/>
    </row>
    <row r="24" spans="1:15" ht="17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48">
        <v>19</v>
      </c>
      <c r="J24" s="80"/>
      <c r="K24" s="80"/>
    </row>
    <row r="25" spans="1:15" ht="30" customHeight="1">
      <c r="A25" s="279" t="s">
        <v>304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6" t="s">
        <v>280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7" t="s">
        <v>316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Ivana Lucić</cp:lastModifiedBy>
  <cp:lastPrinted>2012-10-30T16:08:10Z</cp:lastPrinted>
  <dcterms:created xsi:type="dcterms:W3CDTF">2008-10-17T11:51:54Z</dcterms:created>
  <dcterms:modified xsi:type="dcterms:W3CDTF">2012-10-31T17:05:55Z</dcterms:modified>
</cp:coreProperties>
</file>